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📖 Guide" sheetId="1" state="visible" r:id="rId3"/>
    <sheet name="⚖️ Scoring Matrix" sheetId="2" state="visible" r:id="rId4"/>
    <sheet name="💰 Financial Model" sheetId="3" state="visible" r:id="rId5"/>
    <sheet name="🏆 Rankings" sheetId="4" state="visible" r:id="rId6"/>
    <sheet name="📊 Dashboard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<sst xmlns="http://schemas.openxmlformats.org/spreadsheetml/2006/main" count="92" uniqueCount="70">
  <si>
    <t xml:space="preserve">Capital Allocation Decision Framework  —  How To Use</t>
  </si>
  <si>
    <t xml:space="preserve">5 competing options  |  5 weighted criteria  |  Ranked output &amp; recommendation  |  EfuturesCFO.com</t>
  </si>
  <si>
    <t xml:space="preserve">WHAT THIS MODEL DOES</t>
  </si>
  <si>
    <t xml:space="preserve">This model helps a CFO or board evaluate five competing uses of capital: Organic Growth, M&amp;A, Debt Paydown, Dividends/Buybacks, and R&amp;D/Innovation. Each option is scored on five criteria (expected return, risk, time-to-value, strategic alignment, capital efficiency), weighted by importance. The model calculates a composite score, ranks all five options, and recommends an allocation. A separate financial comparison tab models the 3-year P&amp;L impact of each choice.</t>
  </si>
  <si>
    <t xml:space="preserve">DATA FLOW</t>
  </si>
  <si>
    <t xml:space="preserve">⚖️ Scoring Matrix</t>
  </si>
  <si>
    <t xml:space="preserve">Score each of the 5 options 1–5 on each of the 5 criteria. Adjust criterion weights to match your priorities.</t>
  </si>
  <si>
    <t xml:space="preserve">Feeds Rankings</t>
  </si>
  <si>
    <t xml:space="preserve">💰 Financial Model</t>
  </si>
  <si>
    <t xml:space="preserve">Enter capital amount, 3-year return assumptions for each option. Model calculates NPV and IRR.</t>
  </si>
  <si>
    <t xml:space="preserve">🏆 Rankings</t>
  </si>
  <si>
    <t xml:space="preserve">Composite score (qualitative + financial) ranks all 5 options. Generates recommendation.</t>
  </si>
  <si>
    <t xml:space="preserve">Feeds Dashboard</t>
  </si>
  <si>
    <t xml:space="preserve">📊 Dashboard</t>
  </si>
  <si>
    <t xml:space="preserve">Side-by-side comparison bar chart, ranked scorecard, and board recommendation narrative.</t>
  </si>
  <si>
    <t xml:space="preserve">Final output</t>
  </si>
  <si>
    <t xml:space="preserve">© 2025 EfuturesCFO.com  |  Capital Allocation Framework  |  $10M–$100M companies  |  Not financial advice</t>
  </si>
  <si>
    <t xml:space="preserve">⚖️  Scoring Matrix — 5 Options × 5 Criteria</t>
  </si>
  <si>
    <t xml:space="preserve">Score each option 1–5 per criterion. Adjust weights in column C (must sum to 100%).</t>
  </si>
  <si>
    <t xml:space="preserve">CRITERION</t>
  </si>
  <si>
    <t xml:space="preserve">WEIGHT %</t>
  </si>
  <si>
    <t xml:space="preserve">Organic Growth</t>
  </si>
  <si>
    <t xml:space="preserve">M&amp;A</t>
  </si>
  <si>
    <t xml:space="preserve">Debt Paydown</t>
  </si>
  <si>
    <t xml:space="preserve">Dividends / Buybacks</t>
  </si>
  <si>
    <t xml:space="preserve">R&amp;D / Innovation</t>
  </si>
  <si>
    <t xml:space="preserve">Expected Return (3-yr IRR or equivalent %)</t>
  </si>
  <si>
    <t xml:space="preserve">Risk Level (1=high risk, 5=low risk)</t>
  </si>
  <si>
    <t xml:space="preserve">Time to Value (1=slow, 5=fast)</t>
  </si>
  <si>
    <t xml:space="preserve">Strategic Alignment (1=low, 5=high)</t>
  </si>
  <si>
    <t xml:space="preserve">Capital Efficiency (return per $ deployed)</t>
  </si>
  <si>
    <t xml:space="preserve">TOTAL WEIGHT (must = 100%)</t>
  </si>
  <si>
    <t xml:space="preserve">COMPOSITE QUALITATIVE SCORE (out of 5)</t>
  </si>
  <si>
    <t xml:space="preserve">QUALITATIVE RANK</t>
  </si>
  <si>
    <t xml:space="preserve">💰  Financial Comparison — 3-Year Return by Option</t>
  </si>
  <si>
    <t xml:space="preserve">Enter capital deployed and annual return assumptions. IRR and NPV auto-calculate.</t>
  </si>
  <si>
    <t xml:space="preserve">INPUT / OUTPUT</t>
  </si>
  <si>
    <t xml:space="preserve">CAPITAL DEPLOYMENT</t>
  </si>
  <si>
    <t xml:space="preserve">Capital Deployed ($)</t>
  </si>
  <si>
    <t xml:space="preserve">ESTIMATED ANNUAL RETURN (Year 1, Year 2, Year 3)</t>
  </si>
  <si>
    <t xml:space="preserve">Year 1 Return ($)</t>
  </si>
  <si>
    <t xml:space="preserve">Year 2 Return ($)</t>
  </si>
  <si>
    <t xml:space="preserve">Year 3 Return ($)</t>
  </si>
  <si>
    <t xml:space="preserve">CALCULATED FINANCIAL METRICS</t>
  </si>
  <si>
    <t xml:space="preserve">NPV (3-yr at 12% hurdle rate)</t>
  </si>
  <si>
    <t xml:space="preserve">IRR (3-year)</t>
  </si>
  <si>
    <t xml:space="preserve">3-Year Total Return ($)</t>
  </si>
  <si>
    <t xml:space="preserve">ROI Multiple (Total Return ÷ Capital)</t>
  </si>
  <si>
    <t xml:space="preserve">🏆  Combined Rankings — Qualitative + Financial Score</t>
  </si>
  <si>
    <t xml:space="preserve">Composite score = 60% qualitative + 40% normalized financial NPV. Adjust weights in row 6.</t>
  </si>
  <si>
    <t xml:space="preserve">SCORE COMPONENT</t>
  </si>
  <si>
    <t xml:space="preserve">Qualitative Score (out of 5)</t>
  </si>
  <si>
    <t xml:space="preserve">Qualitative Weight %</t>
  </si>
  <si>
    <t xml:space="preserve">Financial weight = 100% − Qualitative weight</t>
  </si>
  <si>
    <t xml:space="preserve">Normalized Financial Score (0–5)</t>
  </si>
  <si>
    <t xml:space="preserve">COMPOSITE SCORE</t>
  </si>
  <si>
    <t xml:space="preserve">RANK</t>
  </si>
  <si>
    <t xml:space="preserve">RECOMMENDATION</t>
  </si>
  <si>
    <t xml:space="preserve">📊  Capital Allocation Dashboard — Board Decision View</t>
  </si>
  <si>
    <t xml:space="preserve">Composite ranking and financial comparison. All figures auto-populate.</t>
  </si>
  <si>
    <t xml:space="preserve">METRIC</t>
  </si>
  <si>
    <t xml:space="preserve">Composite Score</t>
  </si>
  <si>
    <t xml:space="preserve">Rank</t>
  </si>
  <si>
    <t xml:space="preserve">3-Year NPV ($)</t>
  </si>
  <si>
    <t xml:space="preserve">IRR (%)</t>
  </si>
  <si>
    <t xml:space="preserve">Capital Deployed</t>
  </si>
  <si>
    <t xml:space="preserve">Recommendation</t>
  </si>
  <si>
    <t xml:space="preserve">COMPOSITE SCORE COMPARISON</t>
  </si>
  <si>
    <t xml:space="preserve">OPTION</t>
  </si>
  <si>
    <t xml:space="preserve">© 2025 EfuturesCFO.com  |  Capital Allocation Framework  |  $10M–$100M  |  Not financial advice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</si>
</sst>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\(#,##0\);\-"/>
    <numFmt numFmtId="166" formatCode="0.00;\(0.00\);\-"/>
    <numFmt numFmtId="167" formatCode="General"/>
    <numFmt numFmtId="168" formatCode="\$#,##0;&quot;($&quot;#,##0\);\-"/>
    <numFmt numFmtId="169" formatCode="0.0%;\(0.0%\);\-"/>
    <numFmt numFmtId="170" formatCode="0.0\x;\(0.0&quot;x)&quot;;\-"/>
  </numFmts>
  <fonts count="4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0F172A"/>
      <name val="Calibri"/>
      <family val="0"/>
      <charset val="1"/>
    </font>
    <font>
      <sz val="10"/>
      <color rgb="FF0F172A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i val="true"/>
      <sz val="10"/>
      <color rgb="FF166534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1D4ED8"/>
      <name val="Calibri"/>
      <family val="0"/>
      <charset val="1"/>
    </font>
    <font>
      <b val="true"/>
      <sz val="9"/>
      <color rgb="FF5B21B6"/>
      <name val="Calibri"/>
      <family val="0"/>
      <charset val="1"/>
    </font>
    <font>
      <b val="true"/>
      <sz val="9"/>
      <color rgb="FF166534"/>
      <name val="Calibri"/>
      <family val="0"/>
      <charset val="1"/>
    </font>
    <font>
      <b val="true"/>
      <sz val="9"/>
      <color rgb="FF0F766E"/>
      <name val="Calibri"/>
      <family val="0"/>
      <charset val="1"/>
    </font>
    <font>
      <b val="true"/>
      <sz val="9"/>
      <color rgb="FFB45309"/>
      <name val="Calibri"/>
      <family val="0"/>
      <charset val="1"/>
    </font>
    <font>
      <b val="true"/>
      <sz val="12"/>
      <color rgb="FF1D4ED8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b val="true"/>
      <sz val="13"/>
      <color rgb="FF1D4ED8"/>
      <name val="Calibri"/>
      <family val="0"/>
      <charset val="1"/>
    </font>
    <font>
      <b val="true"/>
      <sz val="13"/>
      <color rgb="FF5B21B6"/>
      <name val="Calibri"/>
      <family val="0"/>
      <charset val="1"/>
    </font>
    <font>
      <b val="true"/>
      <sz val="13"/>
      <color rgb="FF166534"/>
      <name val="Calibri"/>
      <family val="0"/>
      <charset val="1"/>
    </font>
    <font>
      <b val="true"/>
      <sz val="13"/>
      <color rgb="FF0F766E"/>
      <name val="Calibri"/>
      <family val="0"/>
      <charset val="1"/>
    </font>
    <font>
      <b val="true"/>
      <sz val="13"/>
      <color rgb="FFB45309"/>
      <name val="Calibri"/>
      <family val="0"/>
      <charset val="1"/>
    </font>
    <font>
      <b val="true"/>
      <sz val="11"/>
      <color rgb="FF1D4ED8"/>
      <name val="Calibri"/>
      <family val="0"/>
      <charset val="1"/>
    </font>
    <font>
      <b val="true"/>
      <sz val="11"/>
      <color rgb="FF5B21B6"/>
      <name val="Calibri"/>
      <family val="0"/>
      <charset val="1"/>
    </font>
    <font>
      <b val="true"/>
      <sz val="11"/>
      <color rgb="FF166534"/>
      <name val="Calibri"/>
      <family val="0"/>
      <charset val="1"/>
    </font>
    <font>
      <b val="true"/>
      <sz val="11"/>
      <color rgb="FF0F766E"/>
      <name val="Calibri"/>
      <family val="0"/>
      <charset val="1"/>
    </font>
    <font>
      <b val="true"/>
      <sz val="11"/>
      <color rgb="FFB4530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0F766E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0F172A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b val="true"/>
      <sz val="13"/>
      <color rgb="FFC9A84C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C9A84C"/>
      <name val="Calibri"/>
      <family val="0"/>
      <charset val="1"/>
    </font>
    <font>
      <b val="true"/>
      <sz val="10"/>
      <color rgb="FF5B21B6"/>
      <name val="Calibri"/>
      <family val="0"/>
      <charset val="1"/>
    </font>
    <font>
      <b val="true"/>
      <sz val="10"/>
      <color rgb="FFB45309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C9A84C"/>
        <bgColor rgb="FFFF9900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DBEAFE"/>
        <bgColor rgb="FFEDE9FE"/>
      </patternFill>
    </fill>
    <fill>
      <patternFill patternType="solid">
        <fgColor rgb="FFEDE9FE"/>
        <bgColor rgb="FFDBEAFE"/>
      </patternFill>
    </fill>
    <fill>
      <patternFill patternType="solid">
        <fgColor rgb="FFDCFCE7"/>
        <bgColor rgb="FFCCFBF1"/>
      </patternFill>
    </fill>
    <fill>
      <patternFill patternType="solid">
        <fgColor rgb="FFCCFBF1"/>
        <bgColor rgb="FFDCFCE7"/>
      </patternFill>
    </fill>
    <fill>
      <patternFill patternType="solid">
        <fgColor rgb="FFFEF3C7"/>
        <bgColor rgb="FFF8FAFC"/>
      </patternFill>
    </fill>
    <fill>
      <patternFill patternType="solid">
        <fgColor rgb="FFEFF6FF"/>
        <bgColor rgb="FFF8FAFC"/>
      </patternFill>
    </fill>
    <fill>
      <patternFill patternType="solid">
        <fgColor rgb="FF475569"/>
        <bgColor rgb="FF33333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8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9" fontId="2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2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1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8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F766E"/>
      <rgbColor rgb="FFD9D9D9"/>
      <rgbColor rgb="FF878787"/>
      <rgbColor rgb="FF9999FF"/>
      <rgbColor rgb="FFB45309"/>
      <rgbColor rgb="FFFEF3C7"/>
      <rgbColor rgb="FFCCFBF1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FCE7"/>
      <rgbColor rgb="FFDBEAFE"/>
      <rgbColor rgb="FFF8FAFC"/>
      <rgbColor rgb="FFEFF6FF"/>
      <rgbColor rgb="FFFF99CC"/>
      <rgbColor rgb="FFCC99FF"/>
      <rgbColor rgb="FFEDE9FE"/>
      <rgbColor rgb="FF3366FF"/>
      <rgbColor rgb="FF33CCCC"/>
      <rgbColor rgb="FF99CC00"/>
      <rgbColor rgb="FFFFCC00"/>
      <rgbColor rgb="FFFF9900"/>
      <rgbColor rgb="FFFF6600"/>
      <rgbColor rgb="FF475569"/>
      <rgbColor rgb="FFC9A84C"/>
      <rgbColor rgb="FF003366"/>
      <rgbColor rgb="FF339966"/>
      <rgbColor rgb="FF0F172A"/>
      <rgbColor rgb="FF333300"/>
      <rgbColor rgb="FF92400E"/>
      <rgbColor rgb="FF993366"/>
      <rgbColor rgb="FF5B21B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Capital Allocation — Composite Score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'📊 Dashboard'!C13</c:f>
              <c:strCache>
                <c:ptCount val="1"/>
                <c:pt idx="0">
                  <c:v>COMPOSITE SCORE</c:v>
                </c:pt>
              </c:strCache>
            </c:strRef>
          </c:tx>
          <c:spPr>
            <a:solidFill>
              <a:srgbClr val="1d4ed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Dashboard'!$B$14:$B$18</c:f>
              <c:strCache>
                <c:ptCount val="5"/>
                <c:pt idx="0">
                  <c:v>Organic Growth</c:v>
                </c:pt>
                <c:pt idx="1">
                  <c:v>M&amp;A</c:v>
                </c:pt>
                <c:pt idx="2">
                  <c:v>Debt Paydown</c:v>
                </c:pt>
                <c:pt idx="3">
                  <c:v>Dividends / Buybacks</c:v>
                </c:pt>
                <c:pt idx="4">
                  <c:v>R&amp;D / Innovation</c:v>
                </c:pt>
              </c:strCache>
            </c:strRef>
          </c:cat>
          <c:val>
            <c:numRef>
              <c:f>'📊 Dashboard'!$C$14:$C$18</c:f>
              <c:numCache>
                <c:formatCode>0.00;\(0.00\);\-</c:formatCode>
                <c:ptCount val="5"/>
                <c:pt idx="0">
                  <c:v>1.3050776270512</c:v>
                </c:pt>
                <c:pt idx="1">
                  <c:v>2.52</c:v>
                </c:pt>
                <c:pt idx="2">
                  <c:v>3.32</c:v>
                </c:pt>
                <c:pt idx="3">
                  <c:v>4.51891970555511</c:v>
                </c:pt>
                <c:pt idx="4">
                  <c:v>4.49445756854539</c:v>
                </c:pt>
              </c:numCache>
            </c:numRef>
          </c:val>
        </c:ser>
        <c:gapWidth val="150"/>
        <c:overlap val="0"/>
        <c:axId val="83268670"/>
        <c:axId val="6686620"/>
      </c:barChart>
      <c:catAx>
        <c:axId val="8326867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86620"/>
        <c:crosses val="autoZero"/>
        <c:auto val="1"/>
        <c:lblAlgn val="ctr"/>
        <c:lblOffset val="100"/>
        <c:noMultiLvlLbl val="0"/>
      </c:catAx>
      <c:valAx>
        <c:axId val="66866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Score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;\(0.0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26867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7</xdr:col>
      <xdr:colOff>291600</xdr:colOff>
      <xdr:row>41</xdr:row>
      <xdr:rowOff>90000</xdr:rowOff>
    </xdr:to>
    <xdr:graphicFrame>
      <xdr:nvGraphicFramePr>
        <xdr:cNvPr id="0" name="Chart 1"/>
        <xdr:cNvGraphicFramePr/>
      </xdr:nvGraphicFramePr>
      <xdr:xfrm>
        <a:off x="106560" y="4962600"/>
        <a:ext cx="7199280" cy="431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B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4"/>
    <col collapsed="false" customWidth="true" hidden="false" outlineLevel="0" max="3" min="3" style="1" width="46"/>
    <col collapsed="false" customWidth="true" hidden="false" outlineLevel="0" max="4" min="4" style="1" width="22"/>
    <col collapsed="false" customWidth="true" hidden="false" outlineLevel="0" max="5" min="5" style="1" width="4"/>
  </cols>
  <sheetData>
    <row r="1" customFormat="false" ht="27.75" hidden="false" customHeight="true" outlineLevel="0" collapsed="false">
      <c r="B1" s="2" t="s">
        <v>0</v>
      </c>
      <c r="C1" s="2"/>
      <c r="D1" s="2"/>
    </row>
    <row r="2" customFormat="false" ht="15.75" hidden="false" customHeight="true" outlineLevel="0" collapsed="false">
      <c r="B2" s="3" t="s">
        <v>1</v>
      </c>
      <c r="C2" s="3"/>
      <c r="D2" s="3"/>
    </row>
    <row r="3" customFormat="false" ht="3" hidden="false" customHeight="true" outlineLevel="0" collapsed="false">
      <c r="B3" s="4"/>
      <c r="C3" s="4"/>
      <c r="D3" s="4"/>
    </row>
    <row r="4" customFormat="false" ht="7.5" hidden="false" customHeight="true" outlineLevel="0" collapsed="false"/>
    <row r="5" customFormat="false" ht="19.5" hidden="false" customHeight="true" outlineLevel="0" collapsed="false">
      <c r="B5" s="5" t="s">
        <v>2</v>
      </c>
      <c r="C5" s="5"/>
      <c r="D5" s="5"/>
    </row>
    <row r="6" customFormat="false" ht="27.75" hidden="false" customHeight="true" outlineLevel="0" collapsed="false">
      <c r="B6" s="6" t="s">
        <v>3</v>
      </c>
      <c r="C6" s="6"/>
      <c r="D6" s="6"/>
    </row>
    <row r="7" customFormat="false" ht="27.75" hidden="false" customHeight="true" outlineLevel="0" collapsed="false">
      <c r="B7" s="6"/>
      <c r="C7" s="6"/>
      <c r="D7" s="6"/>
    </row>
    <row r="8" customFormat="false" ht="27.75" hidden="false" customHeight="true" outlineLevel="0" collapsed="false">
      <c r="B8" s="6"/>
      <c r="C8" s="6"/>
      <c r="D8" s="6"/>
    </row>
    <row r="9" customFormat="false" ht="7.5" hidden="false" customHeight="true" outlineLevel="0" collapsed="false"/>
    <row r="10" customFormat="false" ht="19.5" hidden="false" customHeight="true" outlineLevel="0" collapsed="false">
      <c r="B10" s="5" t="s">
        <v>4</v>
      </c>
      <c r="C10" s="5"/>
      <c r="D10" s="5"/>
    </row>
    <row r="11" customFormat="false" ht="27.75" hidden="false" customHeight="true" outlineLevel="0" collapsed="false">
      <c r="B11" s="7" t="s">
        <v>5</v>
      </c>
      <c r="C11" s="8" t="s">
        <v>6</v>
      </c>
      <c r="D11" s="9" t="s">
        <v>7</v>
      </c>
    </row>
    <row r="12" customFormat="false" ht="27.75" hidden="false" customHeight="true" outlineLevel="0" collapsed="false">
      <c r="B12" s="10" t="s">
        <v>8</v>
      </c>
      <c r="C12" s="11" t="s">
        <v>9</v>
      </c>
      <c r="D12" s="12" t="s">
        <v>7</v>
      </c>
    </row>
    <row r="13" customFormat="false" ht="27.75" hidden="false" customHeight="true" outlineLevel="0" collapsed="false">
      <c r="B13" s="7" t="s">
        <v>10</v>
      </c>
      <c r="C13" s="8" t="s">
        <v>11</v>
      </c>
      <c r="D13" s="9" t="s">
        <v>12</v>
      </c>
    </row>
    <row r="14" customFormat="false" ht="27.75" hidden="false" customHeight="true" outlineLevel="0" collapsed="false">
      <c r="B14" s="10" t="s">
        <v>13</v>
      </c>
      <c r="C14" s="11" t="s">
        <v>14</v>
      </c>
      <c r="D14" s="12" t="s">
        <v>15</v>
      </c>
    </row>
    <row r="16" customFormat="false" ht="18" hidden="false" customHeight="true" outlineLevel="0" collapsed="false">
      <c r="B16" s="13" t="s">
        <v>16</v>
      </c>
      <c r="C16" s="13"/>
      <c r="D16" s="13"/>
    </row>
  </sheetData>
  <mergeCells count="7">
    <mergeCell ref="B1:D1"/>
    <mergeCell ref="B2:D2"/>
    <mergeCell ref="B3:D3"/>
    <mergeCell ref="B5:D5"/>
    <mergeCell ref="B6:D8"/>
    <mergeCell ref="B10:D10"/>
    <mergeCell ref="B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4ED8"/>
    <pageSetUpPr fitToPage="false"/>
  </sheetPr>
  <dimension ref="B1:H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4"/>
    <col collapsed="false" customWidth="true" hidden="false" outlineLevel="0" max="7" min="3" style="1" width="14"/>
    <col collapsed="false" customWidth="true" hidden="false" outlineLevel="0" max="9" min="9" style="1" width="4"/>
  </cols>
  <sheetData>
    <row r="1" customFormat="false" ht="30" hidden="false" customHeight="true" outlineLevel="0" collapsed="false">
      <c r="B1" s="2" t="s">
        <v>17</v>
      </c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B2" s="3" t="s">
        <v>18</v>
      </c>
      <c r="C2" s="3"/>
      <c r="D2" s="3"/>
      <c r="E2" s="3"/>
      <c r="F2" s="3"/>
      <c r="G2" s="3"/>
      <c r="H2" s="3"/>
    </row>
    <row r="3" customFormat="false" ht="7.5" hidden="false" customHeight="true" outlineLevel="0" collapsed="false"/>
    <row r="4" customFormat="false" ht="25.5" hidden="false" customHeight="true" outlineLevel="0" collapsed="false">
      <c r="B4" s="14" t="s">
        <v>19</v>
      </c>
      <c r="C4" s="15" t="s">
        <v>20</v>
      </c>
      <c r="D4" s="16" t="s">
        <v>21</v>
      </c>
      <c r="E4" s="17" t="s">
        <v>22</v>
      </c>
      <c r="F4" s="18" t="s">
        <v>23</v>
      </c>
      <c r="G4" s="19" t="s">
        <v>24</v>
      </c>
      <c r="H4" s="20" t="s">
        <v>25</v>
      </c>
    </row>
    <row r="5" customFormat="false" ht="21.75" hidden="false" customHeight="true" outlineLevel="0" collapsed="false">
      <c r="B5" s="8" t="s">
        <v>26</v>
      </c>
      <c r="C5" s="21" t="n">
        <v>25</v>
      </c>
      <c r="D5" s="22" t="n">
        <v>4</v>
      </c>
      <c r="E5" s="22" t="n">
        <v>2</v>
      </c>
      <c r="F5" s="22" t="n">
        <v>5</v>
      </c>
      <c r="G5" s="22" t="n">
        <v>4</v>
      </c>
      <c r="H5" s="22" t="n">
        <v>3</v>
      </c>
    </row>
    <row r="6" customFormat="false" ht="21.75" hidden="false" customHeight="true" outlineLevel="0" collapsed="false">
      <c r="B6" s="11" t="s">
        <v>27</v>
      </c>
      <c r="C6" s="21" t="n">
        <v>20</v>
      </c>
      <c r="D6" s="22" t="n">
        <v>3</v>
      </c>
      <c r="E6" s="22" t="n">
        <v>2</v>
      </c>
      <c r="F6" s="22" t="n">
        <v>5</v>
      </c>
      <c r="G6" s="22" t="n">
        <v>5</v>
      </c>
      <c r="H6" s="22" t="n">
        <v>3</v>
      </c>
    </row>
    <row r="7" customFormat="false" ht="21.75" hidden="false" customHeight="true" outlineLevel="0" collapsed="false">
      <c r="B7" s="8" t="s">
        <v>28</v>
      </c>
      <c r="C7" s="21" t="n">
        <v>20</v>
      </c>
      <c r="D7" s="22" t="n">
        <v>5</v>
      </c>
      <c r="E7" s="22" t="n">
        <v>2</v>
      </c>
      <c r="F7" s="22" t="n">
        <v>4</v>
      </c>
      <c r="G7" s="22" t="n">
        <v>5</v>
      </c>
      <c r="H7" s="22" t="n">
        <v>3</v>
      </c>
    </row>
    <row r="8" customFormat="false" ht="21.75" hidden="false" customHeight="true" outlineLevel="0" collapsed="false">
      <c r="B8" s="11" t="s">
        <v>29</v>
      </c>
      <c r="C8" s="21" t="n">
        <v>20</v>
      </c>
      <c r="D8" s="22" t="n">
        <v>5</v>
      </c>
      <c r="E8" s="22" t="n">
        <v>3</v>
      </c>
      <c r="F8" s="22" t="n">
        <v>3</v>
      </c>
      <c r="G8" s="22" t="n">
        <v>4</v>
      </c>
      <c r="H8" s="22" t="n">
        <v>4</v>
      </c>
    </row>
    <row r="9" customFormat="false" ht="21.75" hidden="false" customHeight="true" outlineLevel="0" collapsed="false">
      <c r="B9" s="8" t="s">
        <v>30</v>
      </c>
      <c r="C9" s="21" t="n">
        <v>15</v>
      </c>
      <c r="D9" s="22" t="n">
        <v>4</v>
      </c>
      <c r="E9" s="22" t="n">
        <v>2</v>
      </c>
      <c r="F9" s="22" t="n">
        <v>4</v>
      </c>
      <c r="G9" s="22" t="n">
        <v>4</v>
      </c>
      <c r="H9" s="22" t="n">
        <v>3</v>
      </c>
    </row>
    <row r="10" customFormat="false" ht="24" hidden="false" customHeight="true" outlineLevel="0" collapsed="false">
      <c r="B10" s="14" t="s">
        <v>31</v>
      </c>
      <c r="C10" s="23" t="n">
        <f aca="false">SUM(C5:C9)</f>
        <v>100</v>
      </c>
    </row>
    <row r="11" customFormat="false" ht="7.5" hidden="false" customHeight="true" outlineLevel="0" collapsed="false"/>
    <row r="12" customFormat="false" ht="27.75" hidden="false" customHeight="true" outlineLevel="0" collapsed="false">
      <c r="B12" s="24" t="s">
        <v>32</v>
      </c>
      <c r="D12" s="25" t="n">
        <f aca="false">IFERROR(D5*(C5/100)+D6*(C6/100)+D7*(C7/100)+D8*(C8/100)+D9*(C9/100),0)</f>
        <v>4.2</v>
      </c>
      <c r="E12" s="26" t="n">
        <f aca="false">IFERROR(E5*(C5/100)+E6*(C6/100)+E7*(C7/100)+E8*(C8/100)+E9*(C9/100),0)</f>
        <v>2.2</v>
      </c>
      <c r="F12" s="27" t="n">
        <f aca="false">IFERROR(F5*(C5/100)+F6*(C6/100)+F7*(C7/100)+F8*(C8/100)+F9*(C9/100),0)</f>
        <v>4.25</v>
      </c>
      <c r="G12" s="28" t="n">
        <f aca="false">IFERROR(G5*(C5/100)+G6*(C6/100)+G7*(C7/100)+G8*(C8/100)+G9*(C9/100),0)</f>
        <v>4.4</v>
      </c>
      <c r="H12" s="29" t="n">
        <f aca="false">IFERROR(H5*(C5/100)+H6*(C6/100)+H7*(C7/100)+H8*(C8/100)+H9*(C9/100),0)</f>
        <v>3.2</v>
      </c>
    </row>
    <row r="13" customFormat="false" ht="21.75" hidden="false" customHeight="true" outlineLevel="0" collapsed="false">
      <c r="B13" s="24" t="s">
        <v>33</v>
      </c>
      <c r="D13" s="30" t="n">
        <f aca="false">RANK(D12,$D$12:$H$12,0)</f>
        <v>3</v>
      </c>
      <c r="E13" s="31" t="n">
        <f aca="false">RANK(E12,$D$12:$H$12,0)</f>
        <v>5</v>
      </c>
      <c r="F13" s="32" t="n">
        <f aca="false">RANK(F12,$D$12:$H$12,0)</f>
        <v>2</v>
      </c>
      <c r="G13" s="33" t="n">
        <f aca="false">RANK(G12,$D$12:$H$12,0)</f>
        <v>1</v>
      </c>
      <c r="H13" s="34" t="n">
        <f aca="false">RANK(H12,$D$12:$H$12,0)</f>
        <v>4</v>
      </c>
    </row>
  </sheetData>
  <mergeCells count="2">
    <mergeCell ref="B1:H1"/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2"/>
    <col collapsed="false" customWidth="true" hidden="false" outlineLevel="0" max="7" min="3" style="1" width="14"/>
    <col collapsed="false" customWidth="true" hidden="false" outlineLevel="0" max="8" min="8" style="1" width="4"/>
  </cols>
  <sheetData>
    <row r="1" customFormat="false" ht="30" hidden="false" customHeight="true" outlineLevel="0" collapsed="false">
      <c r="B1" s="2" t="s">
        <v>34</v>
      </c>
      <c r="C1" s="2"/>
      <c r="D1" s="2"/>
      <c r="E1" s="2"/>
      <c r="F1" s="2"/>
      <c r="G1" s="2"/>
    </row>
    <row r="2" customFormat="false" ht="15.75" hidden="false" customHeight="true" outlineLevel="0" collapsed="false">
      <c r="B2" s="3" t="s">
        <v>35</v>
      </c>
      <c r="C2" s="3"/>
      <c r="D2" s="3"/>
      <c r="E2" s="3"/>
      <c r="F2" s="3"/>
      <c r="G2" s="3"/>
    </row>
    <row r="3" customFormat="false" ht="7.5" hidden="false" customHeight="true" outlineLevel="0" collapsed="false"/>
    <row r="4" customFormat="false" ht="25.5" hidden="false" customHeight="true" outlineLevel="0" collapsed="false">
      <c r="B4" s="14" t="s">
        <v>36</v>
      </c>
      <c r="C4" s="16" t="s">
        <v>21</v>
      </c>
      <c r="D4" s="17" t="s">
        <v>22</v>
      </c>
      <c r="E4" s="18" t="s">
        <v>23</v>
      </c>
      <c r="F4" s="19" t="s">
        <v>24</v>
      </c>
      <c r="G4" s="20" t="s">
        <v>25</v>
      </c>
    </row>
    <row r="5" customFormat="false" ht="19.5" hidden="false" customHeight="true" outlineLevel="0" collapsed="false">
      <c r="B5" s="35" t="s">
        <v>37</v>
      </c>
      <c r="C5" s="35"/>
      <c r="D5" s="35"/>
      <c r="E5" s="35"/>
      <c r="F5" s="35"/>
      <c r="G5" s="35"/>
    </row>
    <row r="6" customFormat="false" ht="19.5" hidden="false" customHeight="true" outlineLevel="0" collapsed="false">
      <c r="B6" s="11" t="s">
        <v>38</v>
      </c>
      <c r="C6" s="36" t="n">
        <v>2000000</v>
      </c>
      <c r="D6" s="36" t="n">
        <v>3000000</v>
      </c>
      <c r="E6" s="36" t="n">
        <v>1000000</v>
      </c>
      <c r="F6" s="36" t="n">
        <v>1000000</v>
      </c>
      <c r="G6" s="36" t="n">
        <v>1500000</v>
      </c>
    </row>
    <row r="7" customFormat="false" ht="19.5" hidden="false" customHeight="true" outlineLevel="0" collapsed="false">
      <c r="B7" s="35" t="s">
        <v>39</v>
      </c>
      <c r="C7" s="35"/>
      <c r="D7" s="35"/>
      <c r="E7" s="35"/>
      <c r="F7" s="35"/>
      <c r="G7" s="35"/>
    </row>
    <row r="8" customFormat="false" ht="19.5" hidden="false" customHeight="true" outlineLevel="0" collapsed="false">
      <c r="B8" s="11" t="s">
        <v>40</v>
      </c>
      <c r="C8" s="36" t="n">
        <v>0</v>
      </c>
      <c r="D8" s="36" t="n">
        <v>0</v>
      </c>
      <c r="E8" s="36" t="n">
        <v>80000</v>
      </c>
      <c r="F8" s="36" t="n">
        <v>70000</v>
      </c>
      <c r="G8" s="36" t="n">
        <v>0</v>
      </c>
    </row>
    <row r="9" customFormat="false" ht="19.5" hidden="false" customHeight="true" outlineLevel="0" collapsed="false">
      <c r="B9" s="8" t="s">
        <v>41</v>
      </c>
      <c r="C9" s="36" t="n">
        <v>300000</v>
      </c>
      <c r="D9" s="36" t="n">
        <v>200000</v>
      </c>
      <c r="E9" s="36" t="n">
        <v>85000</v>
      </c>
      <c r="F9" s="36" t="n">
        <v>75000</v>
      </c>
      <c r="G9" s="36" t="n">
        <v>250000</v>
      </c>
    </row>
    <row r="10" customFormat="false" ht="19.5" hidden="false" customHeight="true" outlineLevel="0" collapsed="false">
      <c r="B10" s="11" t="s">
        <v>42</v>
      </c>
      <c r="C10" s="36" t="n">
        <v>600000</v>
      </c>
      <c r="D10" s="36" t="n">
        <v>700000</v>
      </c>
      <c r="E10" s="36" t="n">
        <v>90000</v>
      </c>
      <c r="F10" s="36" t="n">
        <v>80000</v>
      </c>
      <c r="G10" s="36" t="n">
        <v>550000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35" t="s">
        <v>43</v>
      </c>
      <c r="C12" s="35"/>
      <c r="D12" s="35"/>
      <c r="E12" s="35"/>
      <c r="F12" s="35"/>
      <c r="G12" s="35"/>
    </row>
    <row r="13" customFormat="false" ht="21.75" hidden="false" customHeight="true" outlineLevel="0" collapsed="false">
      <c r="B13" s="37" t="s">
        <v>44</v>
      </c>
      <c r="C13" s="38" t="n">
        <f aca="false">IFERROR(NPV(0.12,C8,C9,C10)-C6,0)</f>
        <v>-1333773.68804665</v>
      </c>
      <c r="D13" s="38" t="n">
        <f aca="false">IFERROR(NPV(0.12,D8,D9,D10)-D6,0)</f>
        <v>-2342315.05102041</v>
      </c>
      <c r="E13" s="38" t="n">
        <f aca="false">IFERROR(NPV(0.12,E8,E9,E10)-E6,0)</f>
        <v>-796749.726676385</v>
      </c>
      <c r="F13" s="38" t="n">
        <f aca="false">IFERROR(NPV(0.12,F8,F9,F10)-F6,0)</f>
        <v>-820768.039358601</v>
      </c>
      <c r="G13" s="38" t="n">
        <f aca="false">IFERROR(NPV(0.12,G8,G9,G10)-G6,0)</f>
        <v>-909222.394314869</v>
      </c>
    </row>
    <row r="14" customFormat="false" ht="21.75" hidden="false" customHeight="true" outlineLevel="0" collapsed="false">
      <c r="B14" s="39" t="s">
        <v>45</v>
      </c>
      <c r="C14" s="40" t="n">
        <f aca="false">IFERROR((SUM(C8:C10)-C6)/C6/3,0)</f>
        <v>-0.183333333333333</v>
      </c>
      <c r="D14" s="40" t="n">
        <f aca="false">IFERROR((SUM(D8:D10)-D6)/D6/3,0)</f>
        <v>-0.233333333333333</v>
      </c>
      <c r="E14" s="40" t="n">
        <f aca="false">IFERROR((SUM(E8:E10)-E6)/E6/3,0)</f>
        <v>-0.248333333333333</v>
      </c>
      <c r="F14" s="40" t="n">
        <f aca="false">IFERROR((SUM(F8:F10)-F6)/F6/3,0)</f>
        <v>-0.258333333333333</v>
      </c>
      <c r="G14" s="40" t="n">
        <f aca="false">IFERROR((SUM(G8:G10)-G6)/G6/3,0)</f>
        <v>-0.155555555555556</v>
      </c>
    </row>
    <row r="15" customFormat="false" ht="21.75" hidden="false" customHeight="true" outlineLevel="0" collapsed="false">
      <c r="B15" s="41" t="s">
        <v>46</v>
      </c>
      <c r="C15" s="42" t="n">
        <f aca="false">SUM(C8:C10)</f>
        <v>900000</v>
      </c>
      <c r="D15" s="42" t="n">
        <f aca="false">SUM(D8:D10)</f>
        <v>900000</v>
      </c>
      <c r="E15" s="42" t="n">
        <f aca="false">SUM(E8:E10)</f>
        <v>255000</v>
      </c>
      <c r="F15" s="42" t="n">
        <f aca="false">SUM(F8:F10)</f>
        <v>225000</v>
      </c>
      <c r="G15" s="42" t="n">
        <f aca="false">SUM(G8:G10)</f>
        <v>800000</v>
      </c>
    </row>
    <row r="16" customFormat="false" ht="21.75" hidden="false" customHeight="true" outlineLevel="0" collapsed="false">
      <c r="B16" s="41" t="s">
        <v>47</v>
      </c>
      <c r="C16" s="43" t="n">
        <f aca="false">IFERROR((C15+C6)/C6,0)</f>
        <v>1.45</v>
      </c>
      <c r="D16" s="43" t="n">
        <f aca="false">IFERROR((D15+D6)/D6,0)</f>
        <v>1.3</v>
      </c>
      <c r="E16" s="43" t="n">
        <f aca="false">IFERROR((E15+E6)/E6,0)</f>
        <v>1.255</v>
      </c>
      <c r="F16" s="43" t="n">
        <f aca="false">IFERROR((F15+F6)/F6,0)</f>
        <v>1.225</v>
      </c>
      <c r="G16" s="43" t="n">
        <f aca="false">IFERROR((G15+G6)/G6,0)</f>
        <v>1.53333333333333</v>
      </c>
    </row>
  </sheetData>
  <mergeCells count="5">
    <mergeCell ref="B1:G1"/>
    <mergeCell ref="B2:G2"/>
    <mergeCell ref="B5:G5"/>
    <mergeCell ref="B7:G7"/>
    <mergeCell ref="B12:G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H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8"/>
    <col collapsed="false" customWidth="true" hidden="false" outlineLevel="0" max="7" min="3" style="1" width="14"/>
    <col collapsed="false" customWidth="true" hidden="false" outlineLevel="0" max="9" min="9" style="1" width="4"/>
  </cols>
  <sheetData>
    <row r="1" customFormat="false" ht="30" hidden="false" customHeight="true" outlineLevel="0" collapsed="false">
      <c r="B1" s="2" t="s">
        <v>48</v>
      </c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B2" s="3" t="s">
        <v>49</v>
      </c>
      <c r="C2" s="3"/>
      <c r="D2" s="3"/>
      <c r="E2" s="3"/>
      <c r="F2" s="3"/>
      <c r="G2" s="3"/>
      <c r="H2" s="3"/>
    </row>
    <row r="3" customFormat="false" ht="7.5" hidden="false" customHeight="true" outlineLevel="0" collapsed="false"/>
    <row r="4" customFormat="false" ht="25.5" hidden="false" customHeight="true" outlineLevel="0" collapsed="false">
      <c r="B4" s="14" t="s">
        <v>50</v>
      </c>
      <c r="C4" s="16" t="s">
        <v>21</v>
      </c>
      <c r="D4" s="17" t="s">
        <v>22</v>
      </c>
      <c r="E4" s="18" t="s">
        <v>23</v>
      </c>
      <c r="F4" s="19" t="s">
        <v>24</v>
      </c>
      <c r="G4" s="20" t="s">
        <v>25</v>
      </c>
    </row>
    <row r="5" customFormat="false" ht="21.75" hidden="false" customHeight="true" outlineLevel="0" collapsed="false">
      <c r="B5" s="41" t="s">
        <v>51</v>
      </c>
      <c r="C5" s="44" t="n">
        <f aca="false">'⚖️ Scoring Matrix'!C12</f>
        <v>0</v>
      </c>
      <c r="D5" s="45" t="n">
        <f aca="false">'⚖️ Scoring Matrix'!D12</f>
        <v>4.2</v>
      </c>
      <c r="E5" s="46" t="n">
        <f aca="false">'⚖️ Scoring Matrix'!E12</f>
        <v>2.2</v>
      </c>
      <c r="F5" s="47" t="n">
        <f aca="false">'⚖️ Scoring Matrix'!F12</f>
        <v>4.25</v>
      </c>
      <c r="G5" s="48" t="n">
        <f aca="false">'⚖️ Scoring Matrix'!G12</f>
        <v>4.4</v>
      </c>
    </row>
    <row r="6" customFormat="false" ht="19.5" hidden="false" customHeight="true" outlineLevel="0" collapsed="false">
      <c r="B6" s="49" t="s">
        <v>52</v>
      </c>
      <c r="C6" s="21" t="n">
        <v>60</v>
      </c>
      <c r="D6" s="50" t="s">
        <v>53</v>
      </c>
      <c r="E6" s="50"/>
      <c r="F6" s="50"/>
      <c r="G6" s="50"/>
      <c r="H6" s="50"/>
    </row>
    <row r="7" customFormat="false" ht="21.75" hidden="false" customHeight="true" outlineLevel="0" collapsed="false">
      <c r="B7" s="37" t="s">
        <v>54</v>
      </c>
      <c r="C7" s="47" t="n">
        <f aca="false">IFERROR(('💰 Financial Model'!C13-MIN('💰 Financial Model'!C13,'💰 Financial Model'!D13,'💰 Financial Model'!E13,'💰 Financial Model'!F13,'💰 Financial Model'!G13))/(MAX('💰 Financial Model'!C13,'💰 Financial Model'!D13,'💰 Financial Model'!E13,'💰 Financial Model'!F13,'💰 Financial Model'!G13)-MIN('💰 Financial Model'!C13,'💰 Financial Model'!D13,'💰 Financial Model'!E13,'💰 Financial Model'!F13,'💰 Financial Model'!G13))*5,2.5)</f>
        <v>3.26269406762801</v>
      </c>
      <c r="D7" s="47" t="n">
        <f aca="false">IFERROR(('💰 Financial Model'!D13-MIN('💰 Financial Model'!C13,'💰 Financial Model'!D13,'💰 Financial Model'!E13,'💰 Financial Model'!F13,'💰 Financial Model'!G13))/(MAX('💰 Financial Model'!C13,'💰 Financial Model'!D13,'💰 Financial Model'!E13,'💰 Financial Model'!F13,'💰 Financial Model'!G13)-MIN('💰 Financial Model'!C13,'💰 Financial Model'!D13,'💰 Financial Model'!E13,'💰 Financial Model'!F13,'💰 Financial Model'!G13))*5,2.5)</f>
        <v>0</v>
      </c>
      <c r="E7" s="47" t="n">
        <f aca="false">IFERROR(('💰 Financial Model'!E13-MIN('💰 Financial Model'!C13,'💰 Financial Model'!D13,'💰 Financial Model'!E13,'💰 Financial Model'!F13,'💰 Financial Model'!G13))/(MAX('💰 Financial Model'!C13,'💰 Financial Model'!D13,'💰 Financial Model'!E13,'💰 Financial Model'!F13,'💰 Financial Model'!G13)-MIN('💰 Financial Model'!C13,'💰 Financial Model'!D13,'💰 Financial Model'!E13,'💰 Financial Model'!F13,'💰 Financial Model'!G13))*5,2.5)</f>
        <v>5</v>
      </c>
      <c r="F7" s="47" t="n">
        <f aca="false">IFERROR(('💰 Financial Model'!F13-MIN('💰 Financial Model'!C13,'💰 Financial Model'!D13,'💰 Financial Model'!E13,'💰 Financial Model'!F13,'💰 Financial Model'!G13))/(MAX('💰 Financial Model'!C13,'💰 Financial Model'!D13,'💰 Financial Model'!E13,'💰 Financial Model'!F13,'💰 Financial Model'!G13)-MIN('💰 Financial Model'!C13,'💰 Financial Model'!D13,'💰 Financial Model'!E13,'💰 Financial Model'!F13,'💰 Financial Model'!G13))*5,2.5)</f>
        <v>4.92229926388776</v>
      </c>
      <c r="G7" s="47" t="n">
        <f aca="false">IFERROR(('💰 Financial Model'!G13-MIN('💰 Financial Model'!C13,'💰 Financial Model'!D13,'💰 Financial Model'!E13,'💰 Financial Model'!F13,'💰 Financial Model'!G13))/(MAX('💰 Financial Model'!C13,'💰 Financial Model'!D13,'💰 Financial Model'!E13,'💰 Financial Model'!F13,'💰 Financial Model'!G13)-MIN('💰 Financial Model'!C13,'💰 Financial Model'!D13,'💰 Financial Model'!E13,'💰 Financial Model'!F13,'💰 Financial Model'!G13))*5,2.5)</f>
        <v>4.63614392136347</v>
      </c>
    </row>
    <row r="8" customFormat="false" ht="27.75" hidden="false" customHeight="true" outlineLevel="0" collapsed="false">
      <c r="B8" s="14" t="s">
        <v>55</v>
      </c>
      <c r="C8" s="51" t="n">
        <f aca="false">IFERROR(C5*(C6/100)+C7*((100-C6)/100),0)</f>
        <v>1.3050776270512</v>
      </c>
      <c r="D8" s="51" t="n">
        <f aca="false">IFERROR(D5*(C6/100)+D7*((100-C6)/100),0)</f>
        <v>2.52</v>
      </c>
      <c r="E8" s="51" t="n">
        <f aca="false">IFERROR(E5*(C6/100)+E7*((100-C6)/100),0)</f>
        <v>3.32</v>
      </c>
      <c r="F8" s="51" t="n">
        <f aca="false">IFERROR(F5*(C6/100)+F7*((100-C6)/100),0)</f>
        <v>4.51891970555511</v>
      </c>
      <c r="G8" s="51" t="n">
        <f aca="false">IFERROR(G5*(C6/100)+G7*((100-C6)/100),0)</f>
        <v>4.49445756854539</v>
      </c>
    </row>
    <row r="9" customFormat="false" ht="24" hidden="false" customHeight="true" outlineLevel="0" collapsed="false">
      <c r="B9" s="24" t="s">
        <v>56</v>
      </c>
      <c r="C9" s="52" t="n">
        <f aca="false">RANK(C8,$C$8:$G$8,0)</f>
        <v>5</v>
      </c>
      <c r="D9" s="52" t="n">
        <f aca="false">RANK(D8,$C$8:$G$8,0)</f>
        <v>4</v>
      </c>
      <c r="E9" s="52" t="n">
        <f aca="false">RANK(E8,$C$8:$G$8,0)</f>
        <v>3</v>
      </c>
      <c r="F9" s="52" t="n">
        <f aca="false">RANK(F8,$C$8:$G$8,0)</f>
        <v>1</v>
      </c>
      <c r="G9" s="52" t="n">
        <f aca="false">RANK(G8,$C$8:$G$8,0)</f>
        <v>2</v>
      </c>
    </row>
    <row r="10" customFormat="false" ht="21.75" hidden="false" customHeight="true" outlineLevel="0" collapsed="false">
      <c r="B10" s="24" t="s">
        <v>57</v>
      </c>
      <c r="C10" s="53" t="str">
        <f aca="false">IF(C9=1,"★ ALLOCATE FIRST",IF(C9=2,"Consider 2nd","—"))</f>
        <v>—</v>
      </c>
      <c r="D10" s="53" t="str">
        <f aca="false">IF(D9=1,"★ ALLOCATE FIRST",IF(D9=2,"Consider 2nd","—"))</f>
        <v>—</v>
      </c>
      <c r="E10" s="53" t="str">
        <f aca="false">IF(E9=1,"★ ALLOCATE FIRST",IF(E9=2,"Consider 2nd","—"))</f>
        <v>—</v>
      </c>
      <c r="F10" s="53" t="str">
        <f aca="false">IF(F9=1,"★ ALLOCATE FIRST",IF(F9=2,"Consider 2nd","—"))</f>
        <v>★ ALLOCATE FIRST</v>
      </c>
      <c r="G10" s="53" t="str">
        <f aca="false">IF(G9=1,"★ ALLOCATE FIRST",IF(G9=2,"Consider 2nd","—"))</f>
        <v>Consider 2nd</v>
      </c>
    </row>
  </sheetData>
  <mergeCells count="3">
    <mergeCell ref="B1:H1"/>
    <mergeCell ref="B2:H2"/>
    <mergeCell ref="D6:H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H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8"/>
    <col collapsed="false" customWidth="true" hidden="false" outlineLevel="0" max="7" min="3" style="1" width="14"/>
    <col collapsed="false" customWidth="true" hidden="false" outlineLevel="0" max="9" min="9" style="1" width="4"/>
  </cols>
  <sheetData>
    <row r="1" customFormat="false" ht="30" hidden="false" customHeight="true" outlineLevel="0" collapsed="false">
      <c r="B1" s="2" t="s">
        <v>58</v>
      </c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B2" s="3" t="s">
        <v>59</v>
      </c>
      <c r="C2" s="3"/>
      <c r="D2" s="3"/>
      <c r="E2" s="3"/>
      <c r="F2" s="3"/>
      <c r="G2" s="3"/>
      <c r="H2" s="3"/>
    </row>
    <row r="3" customFormat="false" ht="7.5" hidden="false" customHeight="true" outlineLevel="0" collapsed="false"/>
    <row r="4" customFormat="false" ht="25.5" hidden="false" customHeight="true" outlineLevel="0" collapsed="false">
      <c r="B4" s="14" t="s">
        <v>60</v>
      </c>
      <c r="C4" s="16" t="s">
        <v>21</v>
      </c>
      <c r="D4" s="17" t="s">
        <v>22</v>
      </c>
      <c r="E4" s="18" t="s">
        <v>23</v>
      </c>
      <c r="F4" s="19" t="s">
        <v>24</v>
      </c>
      <c r="G4" s="20" t="s">
        <v>25</v>
      </c>
    </row>
    <row r="5" customFormat="false" ht="25.5" hidden="false" customHeight="true" outlineLevel="0" collapsed="false">
      <c r="B5" s="41" t="s">
        <v>61</v>
      </c>
      <c r="C5" s="44" t="n">
        <f aca="false">'🏆 Rankings'!C8</f>
        <v>1.3050776270512</v>
      </c>
      <c r="D5" s="45" t="n">
        <f aca="false">'🏆 Rankings'!D8</f>
        <v>2.52</v>
      </c>
      <c r="E5" s="46" t="n">
        <f aca="false">'🏆 Rankings'!E8</f>
        <v>3.32</v>
      </c>
      <c r="F5" s="47" t="n">
        <f aca="false">'🏆 Rankings'!F8</f>
        <v>4.51891970555511</v>
      </c>
      <c r="G5" s="48" t="n">
        <f aca="false">'🏆 Rankings'!G8</f>
        <v>4.49445756854539</v>
      </c>
    </row>
    <row r="6" customFormat="false" ht="25.5" hidden="false" customHeight="true" outlineLevel="0" collapsed="false">
      <c r="B6" s="41" t="s">
        <v>62</v>
      </c>
      <c r="C6" s="54" t="n">
        <f aca="false">'🏆 Rankings'!C9</f>
        <v>5</v>
      </c>
      <c r="D6" s="55" t="n">
        <f aca="false">'🏆 Rankings'!D9</f>
        <v>4</v>
      </c>
      <c r="E6" s="56" t="n">
        <f aca="false">'🏆 Rankings'!E9</f>
        <v>3</v>
      </c>
      <c r="F6" s="57" t="n">
        <f aca="false">'🏆 Rankings'!F9</f>
        <v>1</v>
      </c>
      <c r="G6" s="58" t="n">
        <f aca="false">'🏆 Rankings'!G9</f>
        <v>2</v>
      </c>
    </row>
    <row r="7" customFormat="false" ht="25.5" hidden="false" customHeight="true" outlineLevel="0" collapsed="false">
      <c r="B7" s="37" t="s">
        <v>63</v>
      </c>
      <c r="C7" s="59" t="n">
        <f aca="false">'💰 Financial Model'!C13</f>
        <v>-1333773.68804665</v>
      </c>
      <c r="D7" s="60" t="n">
        <f aca="false">'💰 Financial Model'!D13</f>
        <v>-2342315.05102041</v>
      </c>
      <c r="E7" s="61" t="n">
        <f aca="false">'💰 Financial Model'!E13</f>
        <v>-796749.726676385</v>
      </c>
      <c r="F7" s="62" t="n">
        <f aca="false">'💰 Financial Model'!F13</f>
        <v>-820768.039358601</v>
      </c>
      <c r="G7" s="63" t="n">
        <f aca="false">'💰 Financial Model'!G13</f>
        <v>-909222.394314869</v>
      </c>
    </row>
    <row r="8" customFormat="false" ht="25.5" hidden="false" customHeight="true" outlineLevel="0" collapsed="false">
      <c r="B8" s="39" t="s">
        <v>64</v>
      </c>
      <c r="C8" s="64" t="n">
        <f aca="false">'💰 Financial Model'!C14</f>
        <v>-0.183333333333333</v>
      </c>
      <c r="D8" s="65" t="n">
        <f aca="false">'💰 Financial Model'!D14</f>
        <v>-0.233333333333333</v>
      </c>
      <c r="E8" s="66" t="n">
        <f aca="false">'💰 Financial Model'!E14</f>
        <v>-0.248333333333333</v>
      </c>
      <c r="F8" s="67" t="n">
        <f aca="false">'💰 Financial Model'!F14</f>
        <v>-0.258333333333333</v>
      </c>
      <c r="G8" s="68" t="n">
        <f aca="false">'💰 Financial Model'!G14</f>
        <v>-0.155555555555556</v>
      </c>
    </row>
    <row r="9" customFormat="false" ht="25.5" hidden="false" customHeight="true" outlineLevel="0" collapsed="false">
      <c r="B9" s="49" t="s">
        <v>65</v>
      </c>
      <c r="C9" s="59" t="n">
        <f aca="false">'💰 Financial Model'!C6</f>
        <v>2000000</v>
      </c>
      <c r="D9" s="60" t="n">
        <f aca="false">'💰 Financial Model'!D6</f>
        <v>3000000</v>
      </c>
      <c r="E9" s="61" t="n">
        <f aca="false">'💰 Financial Model'!E6</f>
        <v>1000000</v>
      </c>
      <c r="F9" s="62" t="n">
        <f aca="false">'💰 Financial Model'!F6</f>
        <v>1000000</v>
      </c>
      <c r="G9" s="63" t="n">
        <f aca="false">'💰 Financial Model'!G6</f>
        <v>1500000</v>
      </c>
    </row>
    <row r="10" customFormat="false" ht="25.5" hidden="false" customHeight="true" outlineLevel="0" collapsed="false">
      <c r="B10" s="41" t="s">
        <v>66</v>
      </c>
      <c r="C10" s="69" t="str">
        <f aca="false">'🏆 Rankings'!C10</f>
        <v>—</v>
      </c>
      <c r="D10" s="70" t="str">
        <f aca="false">'🏆 Rankings'!D10</f>
        <v>—</v>
      </c>
      <c r="E10" s="71" t="str">
        <f aca="false">'🏆 Rankings'!E10</f>
        <v>—</v>
      </c>
      <c r="F10" s="72" t="str">
        <f aca="false">'🏆 Rankings'!F10</f>
        <v>★ ALLOCATE FIRST</v>
      </c>
      <c r="G10" s="73" t="str">
        <f aca="false">'🏆 Rankings'!G10</f>
        <v>Consider 2nd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35" t="s">
        <v>67</v>
      </c>
      <c r="C12" s="35"/>
      <c r="D12" s="35"/>
      <c r="E12" s="35"/>
      <c r="F12" s="35"/>
      <c r="G12" s="35"/>
      <c r="H12" s="35"/>
    </row>
    <row r="13" customFormat="false" ht="19.5" hidden="false" customHeight="true" outlineLevel="0" collapsed="false">
      <c r="B13" s="74" t="s">
        <v>68</v>
      </c>
      <c r="C13" s="74" t="s">
        <v>55</v>
      </c>
    </row>
    <row r="14" customFormat="false" ht="19.5" hidden="false" customHeight="true" outlineLevel="0" collapsed="false">
      <c r="B14" s="75" t="s">
        <v>21</v>
      </c>
      <c r="C14" s="44" t="n">
        <f aca="false">'🏆 Rankings'!C8</f>
        <v>1.3050776270512</v>
      </c>
    </row>
    <row r="15" customFormat="false" ht="19.5" hidden="false" customHeight="true" outlineLevel="0" collapsed="false">
      <c r="B15" s="76" t="s">
        <v>22</v>
      </c>
      <c r="C15" s="45" t="n">
        <f aca="false">'🏆 Rankings'!D8</f>
        <v>2.52</v>
      </c>
    </row>
    <row r="16" customFormat="false" ht="19.5" hidden="false" customHeight="true" outlineLevel="0" collapsed="false">
      <c r="B16" s="39" t="s">
        <v>23</v>
      </c>
      <c r="C16" s="46" t="n">
        <f aca="false">'🏆 Rankings'!E8</f>
        <v>3.32</v>
      </c>
    </row>
    <row r="17" customFormat="false" ht="19.5" hidden="false" customHeight="true" outlineLevel="0" collapsed="false">
      <c r="B17" s="37" t="s">
        <v>24</v>
      </c>
      <c r="C17" s="47" t="n">
        <f aca="false">'🏆 Rankings'!F8</f>
        <v>4.51891970555511</v>
      </c>
    </row>
    <row r="18" customFormat="false" ht="19.5" hidden="false" customHeight="true" outlineLevel="0" collapsed="false">
      <c r="B18" s="77" t="s">
        <v>25</v>
      </c>
      <c r="C18" s="48" t="n">
        <f aca="false">'🏆 Rankings'!G8</f>
        <v>4.49445756854539</v>
      </c>
    </row>
    <row r="35" customFormat="false" ht="18" hidden="false" customHeight="true" outlineLevel="0" collapsed="false">
      <c r="B35" s="13" t="s">
        <v>69</v>
      </c>
      <c r="C35" s="13"/>
      <c r="D35" s="13"/>
      <c r="E35" s="13"/>
      <c r="F35" s="13"/>
      <c r="G35" s="13"/>
      <c r="H35" s="13"/>
    </row>
  </sheetData>
  <mergeCells count="4">
    <mergeCell ref="B1:H1"/>
    <mergeCell ref="B2:H2"/>
    <mergeCell ref="B12:H12"/>
    <mergeCell ref="B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2026-03-15T04:28:16Z</dcterms:created>
  <dc:creator>openpyxl</dc:creator>
  <dc:description/>
  <dc:language>en-US</dc:language>
  <cp:lastModifiedBy/>
  <dcterms:modified xsi:type="dcterms:W3CDTF">2026-03-15T04:30:26Z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