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 Guide" sheetId="1" state="visible" r:id="rId3"/>
    <sheet name="⚙️ Settings" sheetId="2" state="visible" r:id="rId4"/>
    <sheet name="📅 Forecast" sheetId="3" state="visible" r:id="rId5"/>
    <sheet name="✅ Actuals" sheetId="4" state="visible" r:id="rId6"/>
    <sheet name="📊 Variance" sheetId="5" state="visible" r:id="rId7"/>
    <sheet name="📋 Summary"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<sst xmlns="http://schemas.openxmlformats.org/spreadsheetml/2006/main" count="117" uniqueCount="103">
  <si>
    <t xml:space="preserve">13-Week Rolling Cash Flow Forecast  —  How To Use</t>
  </si>
  <si>
    <t xml:space="preserve">Weekly receipts &amp; disbursements  |  Rolling 13-week horizon  |  Variance tracking  |  EfuturesCFO.com</t>
  </si>
  <si>
    <t xml:space="preserve">WHAT THIS MODEL DOES</t>
  </si>
  <si>
    <t xml:space="preserve">This model forecasts cash inflows and outflows on a rolling weekly basis across a 13-week horizon. Enter your forecast receipts (customer collections, other income) and disbursements (payroll, rent, vendor payments, debt service) for each week. The model calculates net weekly cash flow, running cash balance, and tracks variance between forecast and actual. Designed for PE-backed companies, VC-backed startups, or any business managing short-term liquidity closely. Roll forward weekly by pasting actuals into the Actual column.</t>
  </si>
  <si>
    <t xml:space="preserve">DATA FLOW</t>
  </si>
  <si>
    <t xml:space="preserve">⚙️ Settings</t>
  </si>
  <si>
    <t xml:space="preserve">Enter opening cash balance, week start dates, and covenant threshold (if applicable).</t>
  </si>
  <si>
    <t xml:space="preserve">Feeds all tabs</t>
  </si>
  <si>
    <t xml:space="preserve">📅 Forecast</t>
  </si>
  <si>
    <t xml:space="preserve">Enter forecast receipts and disbursements for each of the 13 weeks. All blue cells.</t>
  </si>
  <si>
    <t xml:space="preserve">Feeds Actuals</t>
  </si>
  <si>
    <t xml:space="preserve">✅ Actuals</t>
  </si>
  <si>
    <t xml:space="preserve">As each week closes, paste actual receipts and disbursements here.</t>
  </si>
  <si>
    <t xml:space="preserve">Feeds Variance</t>
  </si>
  <si>
    <t xml:space="preserve">📊 Variance</t>
  </si>
  <si>
    <t xml:space="preserve">Auto-calculates forecast vs. actual for each line and flags weeks where cash drops near threshold.</t>
  </si>
  <si>
    <t xml:space="preserve">Feeds Summary</t>
  </si>
  <si>
    <t xml:space="preserve">📋 Summary</t>
  </si>
  <si>
    <t xml:space="preserve">13-week cash bridge, ending balance, minimum balance, and covenant headroom. Board-ready.</t>
  </si>
  <si>
    <t xml:space="preserve">Final output</t>
  </si>
  <si>
    <t xml:space="preserve">© 2025 EfuturesCFO.com  |  13-Week Rolling Cash Flow  |  Works for PE, VC-backed, and profitable SMB</t>
  </si>
  <si>
    <t xml:space="preserve">⚙️  Settings — Opening Balance, Dates &amp; Thresholds</t>
  </si>
  <si>
    <t xml:space="preserve">Enter opening cash, week labels, and minimum cash threshold. Blue cells only.</t>
  </si>
  <si>
    <t xml:space="preserve">OPENING POSITION</t>
  </si>
  <si>
    <t xml:space="preserve">Opening Cash Balance ($)</t>
  </si>
  <si>
    <t xml:space="preserve">Cash on hand at start of Week 1</t>
  </si>
  <si>
    <t xml:space="preserve">Minimum Cash Threshold ($)</t>
  </si>
  <si>
    <t xml:space="preserve">Covenant floor or management minimum</t>
  </si>
  <si>
    <t xml:space="preserve">Covenant Alert Level ($)</t>
  </si>
  <si>
    <t xml:space="preserve">Warn when forecast balance drops below this</t>
  </si>
  <si>
    <t xml:space="preserve">WEEK LABELS (Week 1 = current week)</t>
  </si>
  <si>
    <t xml:space="preserve">Week 1 Label</t>
  </si>
  <si>
    <t xml:space="preserve">Wk 1</t>
  </si>
  <si>
    <t xml:space="preserve">Week 2 Label</t>
  </si>
  <si>
    <t xml:space="preserve">Wk 2</t>
  </si>
  <si>
    <t xml:space="preserve">Week 3 Label</t>
  </si>
  <si>
    <t xml:space="preserve">Wk 3</t>
  </si>
  <si>
    <t xml:space="preserve">Week 4 Label</t>
  </si>
  <si>
    <t xml:space="preserve">Wk 4</t>
  </si>
  <si>
    <t xml:space="preserve">Week 5 Label</t>
  </si>
  <si>
    <t xml:space="preserve">Wk 5</t>
  </si>
  <si>
    <t xml:space="preserve">Week 6 Label</t>
  </si>
  <si>
    <t xml:space="preserve">Wk 6</t>
  </si>
  <si>
    <t xml:space="preserve">Week 7 Label</t>
  </si>
  <si>
    <t xml:space="preserve">Wk 7</t>
  </si>
  <si>
    <t xml:space="preserve">Week 8 Label</t>
  </si>
  <si>
    <t xml:space="preserve">Wk 8</t>
  </si>
  <si>
    <t xml:space="preserve">Week 9 Label</t>
  </si>
  <si>
    <t xml:space="preserve">Wk 9</t>
  </si>
  <si>
    <t xml:space="preserve">Week 10 Label</t>
  </si>
  <si>
    <t xml:space="preserve">Wk 10</t>
  </si>
  <si>
    <t xml:space="preserve">Week 11 Label</t>
  </si>
  <si>
    <t xml:space="preserve">Wk 11</t>
  </si>
  <si>
    <t xml:space="preserve">Week 12 Label</t>
  </si>
  <si>
    <t xml:space="preserve">Wk 12</t>
  </si>
  <si>
    <t xml:space="preserve">Week 13 Label</t>
  </si>
  <si>
    <t xml:space="preserve">Wk 13</t>
  </si>
  <si>
    <t xml:space="preserve">📅  13-Week Cash Flow Forecast</t>
  </si>
  <si>
    <t xml:space="preserve">Enter forecast values in blue cells. All receipts are positive; disbursements are negative.</t>
  </si>
  <si>
    <t xml:space="preserve">CATEGORY</t>
  </si>
  <si>
    <t xml:space="preserve">13-WK TOTAL</t>
  </si>
  <si>
    <t xml:space="preserve">  RECEIPTS (INFLOWS)</t>
  </si>
  <si>
    <t xml:space="preserve">Customer Collections</t>
  </si>
  <si>
    <t xml:space="preserve">Subscription / SaaS Billings</t>
  </si>
  <si>
    <t xml:space="preserve">Other Receipts</t>
  </si>
  <si>
    <t xml:space="preserve">TOTAL RECEIPTS</t>
  </si>
  <si>
    <t xml:space="preserve">  DISBURSEMENTS (OUTFLOWS)</t>
  </si>
  <si>
    <t xml:space="preserve">Payroll &amp; Benefits</t>
  </si>
  <si>
    <t xml:space="preserve">Rent &amp; Facilities</t>
  </si>
  <si>
    <t xml:space="preserve">Vendor &amp; Supplier Payments</t>
  </si>
  <si>
    <t xml:space="preserve">SaaS / Software Subscriptions</t>
  </si>
  <si>
    <t xml:space="preserve">Debt Service / Interest</t>
  </si>
  <si>
    <t xml:space="preserve">Capex / Equipment</t>
  </si>
  <si>
    <t xml:space="preserve">Tax Payments</t>
  </si>
  <si>
    <t xml:space="preserve">Other Disbursements</t>
  </si>
  <si>
    <t xml:space="preserve">TOTAL DISBURSEMENTS</t>
  </si>
  <si>
    <t xml:space="preserve">NET WEEKLY CASH FLOW</t>
  </si>
  <si>
    <t xml:space="preserve">RUNNING CASH BALANCE</t>
  </si>
  <si>
    <t xml:space="preserve">COVENANT / THRESHOLD ALERT</t>
  </si>
  <si>
    <t xml:space="preserve">✅  Actuals — Paste Weekly Actuals As Each Week Closes</t>
  </si>
  <si>
    <t xml:space="preserve">Enter actual receipts and disbursements after each week closes. Leave blank for future weeks.</t>
  </si>
  <si>
    <t xml:space="preserve">NET ACTUAL CASH FLOW</t>
  </si>
  <si>
    <t xml:space="preserve">📊  Variance — Forecast vs. Actual</t>
  </si>
  <si>
    <t xml:space="preserve">Variance = Actual − Forecast for each week. Blank actual weeks show 0. Green = better than forecast.</t>
  </si>
  <si>
    <t xml:space="preserve">VARIANCE (Actual − Forecast)</t>
  </si>
  <si>
    <t xml:space="preserve">TOTAL VAR</t>
  </si>
  <si>
    <t xml:space="preserve">Net Cash Flow Variance</t>
  </si>
  <si>
    <t xml:space="preserve">Cumulative Variance</t>
  </si>
  <si>
    <t xml:space="preserve">📋  13-Week Cash Summary — Board / Lender View</t>
  </si>
  <si>
    <t xml:space="preserve">Auto-populated from Forecast and Actuals tabs. Update those tabs weekly.</t>
  </si>
  <si>
    <t xml:space="preserve">13-WEEK CASH FORECAST SUMMARY</t>
  </si>
  <si>
    <t xml:space="preserve">METRIC</t>
  </si>
  <si>
    <t xml:space="preserve">VALUE</t>
  </si>
  <si>
    <t xml:space="preserve">Total Forecast Receipts ($)</t>
  </si>
  <si>
    <t xml:space="preserve">Total Forecast Disbursements ($)</t>
  </si>
  <si>
    <t xml:space="preserve">Forecast Net Cash Flow ($)</t>
  </si>
  <si>
    <t xml:space="preserve">Forecast Ending Cash ($)</t>
  </si>
  <si>
    <t xml:space="preserve">Minimum Forecast Balance ($)</t>
  </si>
  <si>
    <t xml:space="preserve">Covenant Floor ($)</t>
  </si>
  <si>
    <t xml:space="preserve">Headroom Above Floor ($)</t>
  </si>
  <si>
    <t xml:space="preserve">Weeks Below Alert Level</t>
  </si>
  <si>
    <t xml:space="preserve">OVERALL LIQUIDITY STATUS</t>
  </si>
  <si>
    <t xml:space="preserve">© 2025 EfuturesCFO.com  |  13-Week Rolling Cash Flow  |  Generic  |  Not financial advice</t>
  </si>
</sst>
</file>

<file path=xl/styles.xml><?xml version="1.0" encoding="utf-8"?>
<styleSheet xmlns="http://schemas.openxmlformats.org/spreadsheetml/2006/main">
  <numFmts count="3">
    <numFmt numFmtId="164" formatCode="General"/>
    <numFmt numFmtId="165" formatCode="\$#,##0;&quot;($&quot;#,##0\);\-"/>
    <numFmt numFmtId="166" formatCode="#,##0;\(#,##0\);\-"/>
  </numFmts>
  <fonts count="30">
    <font>
      <sz val="11"/>
      <color theme="1"/>
      <name val="Calibri"/>
      <family val="2"/>
      <charset val="1"/>
    </font>
    <font>
      <sz val="10"/>
      <name val="Arial"/>
      <family val="0"/>
    </font>
    <font>
      <sz val="10"/>
      <name val="Arial"/>
      <family val="0"/>
    </font>
    <font>
      <sz val="10"/>
      <name val="Arial"/>
      <family val="0"/>
    </font>
    <font>
      <b val="true"/>
      <sz val="14"/>
      <color rgb="FFFFFFFF"/>
      <name val="Calibri"/>
      <family val="0"/>
      <charset val="1"/>
    </font>
    <font>
      <i val="true"/>
      <sz val="9"/>
      <color rgb="FFC9A84C"/>
      <name val="Calibri"/>
      <family val="0"/>
      <charset val="1"/>
    </font>
    <font>
      <b val="true"/>
      <sz val="11"/>
      <color rgb="FF0F172A"/>
      <name val="Calibri"/>
      <family val="0"/>
      <charset val="1"/>
    </font>
    <font>
      <sz val="10"/>
      <color rgb="FF0F172A"/>
      <name val="Calibri"/>
      <family val="0"/>
      <charset val="1"/>
    </font>
    <font>
      <b val="true"/>
      <sz val="10"/>
      <color rgb="FF1D4ED8"/>
      <name val="Calibri"/>
      <family val="0"/>
      <charset val="1"/>
    </font>
    <font>
      <b val="true"/>
      <i val="true"/>
      <sz val="10"/>
      <color rgb="FF166534"/>
      <name val="Calibri"/>
      <family val="0"/>
      <charset val="1"/>
    </font>
    <font>
      <i val="true"/>
      <sz val="8"/>
      <color rgb="FF475569"/>
      <name val="Calibri"/>
      <family val="0"/>
      <charset val="1"/>
    </font>
    <font>
      <b val="true"/>
      <sz val="9"/>
      <color rgb="FFFFFFFF"/>
      <name val="Calibri"/>
      <family val="0"/>
      <charset val="1"/>
    </font>
    <font>
      <b val="true"/>
      <sz val="11"/>
      <color rgb="FF1D4ED8"/>
      <name val="Calibri"/>
      <family val="0"/>
      <charset val="1"/>
    </font>
    <font>
      <b val="true"/>
      <sz val="10"/>
      <color rgb="FFFFFFFF"/>
      <name val="Calibri"/>
      <family val="0"/>
      <charset val="1"/>
    </font>
    <font>
      <sz val="10"/>
      <color rgb="FF166534"/>
      <name val="Calibri"/>
      <family val="0"/>
      <charset val="1"/>
    </font>
    <font>
      <b val="true"/>
      <sz val="10"/>
      <color rgb="FF166534"/>
      <name val="Calibri"/>
      <family val="0"/>
      <charset val="1"/>
    </font>
    <font>
      <b val="true"/>
      <sz val="11"/>
      <color rgb="FFFFFFFF"/>
      <name val="Calibri"/>
      <family val="0"/>
      <charset val="1"/>
    </font>
    <font>
      <sz val="10"/>
      <color rgb="FF991B1B"/>
      <name val="Calibri"/>
      <family val="0"/>
      <charset val="1"/>
    </font>
    <font>
      <b val="true"/>
      <sz val="10"/>
      <color rgb="FF991B1B"/>
      <name val="Calibri"/>
      <family val="0"/>
      <charset val="1"/>
    </font>
    <font>
      <b val="true"/>
      <sz val="12"/>
      <color rgb="FFC9A84C"/>
      <name val="Calibri"/>
      <family val="0"/>
      <charset val="1"/>
    </font>
    <font>
      <b val="true"/>
      <sz val="10"/>
      <color rgb="FF0F766E"/>
      <name val="Calibri"/>
      <family val="0"/>
      <charset val="1"/>
    </font>
    <font>
      <b val="true"/>
      <sz val="11"/>
      <color rgb="FF0F766E"/>
      <name val="Calibri"/>
      <family val="0"/>
      <charset val="1"/>
    </font>
    <font>
      <b val="true"/>
      <sz val="12"/>
      <color rgb="FF0F766E"/>
      <name val="Calibri"/>
      <family val="0"/>
      <charset val="1"/>
    </font>
    <font>
      <b val="true"/>
      <sz val="10"/>
      <color rgb="FF92400E"/>
      <name val="Calibri"/>
      <family val="0"/>
      <charset val="1"/>
    </font>
    <font>
      <b val="true"/>
      <sz val="9"/>
      <color rgb="FF0F172A"/>
      <name val="Calibri"/>
      <family val="0"/>
      <charset val="1"/>
    </font>
    <font>
      <sz val="10"/>
      <color rgb="FF0F766E"/>
      <name val="Calibri"/>
      <family val="0"/>
      <charset val="1"/>
    </font>
    <font>
      <b val="true"/>
      <sz val="13"/>
      <color rgb="FF0F766E"/>
      <name val="Calibri"/>
      <family val="0"/>
      <charset val="1"/>
    </font>
    <font>
      <b val="true"/>
      <sz val="13"/>
      <color rgb="FF166534"/>
      <name val="Calibri"/>
      <family val="0"/>
      <charset val="1"/>
    </font>
    <font>
      <b val="true"/>
      <sz val="13"/>
      <color rgb="FF991B1B"/>
      <name val="Calibri"/>
      <family val="0"/>
      <charset val="1"/>
    </font>
    <font>
      <b val="true"/>
      <sz val="13"/>
      <color rgb="FF92400E"/>
      <name val="Calibri"/>
      <family val="0"/>
      <charset val="1"/>
    </font>
  </fonts>
  <fills count="14">
    <fill>
      <patternFill patternType="none"/>
    </fill>
    <fill>
      <patternFill patternType="gray125"/>
    </fill>
    <fill>
      <patternFill patternType="solid">
        <fgColor rgb="FF0F172A"/>
        <bgColor rgb="FF000000"/>
      </patternFill>
    </fill>
    <fill>
      <patternFill patternType="solid">
        <fgColor rgb="FFC9A84C"/>
        <bgColor rgb="FFFF9900"/>
      </patternFill>
    </fill>
    <fill>
      <patternFill patternType="solid">
        <fgColor rgb="FFFFFFFF"/>
        <bgColor rgb="FFF8FAFC"/>
      </patternFill>
    </fill>
    <fill>
      <patternFill patternType="solid">
        <fgColor rgb="FFF8FAFC"/>
        <bgColor rgb="FFFFFFFF"/>
      </patternFill>
    </fill>
    <fill>
      <patternFill patternType="solid">
        <fgColor rgb="FF475569"/>
        <bgColor rgb="FF333399"/>
      </patternFill>
    </fill>
    <fill>
      <patternFill patternType="solid">
        <fgColor rgb="FFEFF6FF"/>
        <bgColor rgb="FFF8FAFC"/>
      </patternFill>
    </fill>
    <fill>
      <patternFill patternType="solid">
        <fgColor rgb="FF166534"/>
        <bgColor rgb="FF0F766E"/>
      </patternFill>
    </fill>
    <fill>
      <patternFill patternType="solid">
        <fgColor rgb="FFDCFCE7"/>
        <bgColor rgb="FFCCFBF1"/>
      </patternFill>
    </fill>
    <fill>
      <patternFill patternType="solid">
        <fgColor rgb="FF991B1B"/>
        <bgColor rgb="FF800000"/>
      </patternFill>
    </fill>
    <fill>
      <patternFill patternType="solid">
        <fgColor rgb="FFFEE2E2"/>
        <bgColor rgb="FFFEF3C7"/>
      </patternFill>
    </fill>
    <fill>
      <patternFill patternType="solid">
        <fgColor rgb="FFCCFBF1"/>
        <bgColor rgb="FFDCFCE7"/>
      </patternFill>
    </fill>
    <fill>
      <patternFill patternType="solid">
        <fgColor rgb="FFFEF3C7"/>
        <bgColor rgb="FFFEE2E2"/>
      </patternFill>
    </fill>
  </fills>
  <borders count="2">
    <border diagonalUp="false" diagonalDown="false">
      <left/>
      <right/>
      <top/>
      <bottom/>
      <diagonal/>
    </border>
    <border diagonalUp="false" diagonalDown="false">
      <left style="thin">
        <color rgb="FFD1D5DB"/>
      </left>
      <right style="thin">
        <color rgb="FFD1D5DB"/>
      </right>
      <top style="thin">
        <color rgb="FFD1D5DB"/>
      </top>
      <bottom style="thin">
        <color rgb="FFD1D5D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2" shrinkToFit="false"/>
      <protection locked="true" hidden="false"/>
    </xf>
    <xf numFmtId="164" fontId="5" fillId="2" borderId="0" xfId="0" applyFont="true" applyBorder="true" applyAlignment="true" applyProtection="false">
      <alignment horizontal="left" vertical="center" textRotation="0" wrapText="true" indent="2"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1" shrinkToFit="false"/>
      <protection locked="true" hidden="false"/>
    </xf>
    <xf numFmtId="164" fontId="7" fillId="0" borderId="0" xfId="0" applyFont="true" applyBorder="true" applyAlignment="true" applyProtection="false">
      <alignment horizontal="left" vertical="center" textRotation="0" wrapText="true" indent="1" shrinkToFit="false"/>
      <protection locked="true" hidden="false"/>
    </xf>
    <xf numFmtId="164" fontId="8" fillId="4" borderId="1" xfId="0" applyFont="true" applyBorder="true" applyAlignment="true" applyProtection="false">
      <alignment horizontal="left" vertical="center" textRotation="0" wrapText="true" indent="1" shrinkToFit="false"/>
      <protection locked="true" hidden="false"/>
    </xf>
    <xf numFmtId="164" fontId="7" fillId="4" borderId="1" xfId="0" applyFont="true" applyBorder="true" applyAlignment="true" applyProtection="false">
      <alignment horizontal="left" vertical="center" textRotation="0" wrapText="true" indent="1" shrinkToFit="false"/>
      <protection locked="true" hidden="false"/>
    </xf>
    <xf numFmtId="164" fontId="9" fillId="4" borderId="1" xfId="0" applyFont="true" applyBorder="true" applyAlignment="true" applyProtection="false">
      <alignment horizontal="left" vertical="center" textRotation="0" wrapText="true" indent="1" shrinkToFit="false"/>
      <protection locked="true" hidden="false"/>
    </xf>
    <xf numFmtId="164" fontId="8" fillId="5" borderId="1" xfId="0" applyFont="true" applyBorder="true" applyAlignment="true" applyProtection="false">
      <alignment horizontal="left" vertical="center" textRotation="0" wrapText="true" indent="1" shrinkToFit="false"/>
      <protection locked="true" hidden="false"/>
    </xf>
    <xf numFmtId="164" fontId="7" fillId="5" borderId="1" xfId="0" applyFont="true" applyBorder="true" applyAlignment="true" applyProtection="false">
      <alignment horizontal="left" vertical="center" textRotation="0" wrapText="true" indent="1" shrinkToFit="false"/>
      <protection locked="true" hidden="false"/>
    </xf>
    <xf numFmtId="164" fontId="9" fillId="5" borderId="1" xfId="0" applyFont="true" applyBorder="true" applyAlignment="true" applyProtection="false">
      <alignment horizontal="left" vertical="center" textRotation="0" wrapText="true" indent="1"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1" fillId="6" borderId="0" xfId="0" applyFont="true" applyBorder="true" applyAlignment="true" applyProtection="false">
      <alignment horizontal="left" vertical="center" textRotation="0" wrapText="true" indent="2" shrinkToFit="false"/>
      <protection locked="true" hidden="false"/>
    </xf>
    <xf numFmtId="165" fontId="12" fillId="7" borderId="1" xfId="0" applyFont="true" applyBorder="true" applyAlignment="true" applyProtection="false">
      <alignment horizontal="right" vertical="center" textRotation="0" wrapText="false" indent="0" shrinkToFit="false"/>
      <protection locked="true" hidden="false"/>
    </xf>
    <xf numFmtId="164" fontId="10" fillId="5" borderId="1" xfId="0" applyFont="true" applyBorder="true" applyAlignment="true" applyProtection="false">
      <alignment horizontal="left" vertical="center" textRotation="0" wrapText="true" indent="1" shrinkToFit="false"/>
      <protection locked="true" hidden="false"/>
    </xf>
    <xf numFmtId="164" fontId="8" fillId="7" borderId="1" xfId="0" applyFont="true" applyBorder="true" applyAlignment="true" applyProtection="false">
      <alignment horizontal="center" vertical="center" textRotation="0" wrapText="false" indent="0" shrinkToFit="false"/>
      <protection locked="true" hidden="false"/>
    </xf>
    <xf numFmtId="164" fontId="13" fillId="2" borderId="1" xfId="0" applyFont="true" applyBorder="true" applyAlignment="true" applyProtection="false">
      <alignment horizontal="left" vertical="center" textRotation="0" wrapText="true" indent="1" shrinkToFit="false"/>
      <protection locked="true" hidden="false"/>
    </xf>
    <xf numFmtId="164" fontId="11" fillId="2" borderId="1" xfId="0" applyFont="true" applyBorder="true" applyAlignment="true" applyProtection="false">
      <alignment horizontal="center" vertical="center" textRotation="0" wrapText="false" indent="0" shrinkToFit="false"/>
      <protection locked="true" hidden="false"/>
    </xf>
    <xf numFmtId="164" fontId="13" fillId="2" borderId="1" xfId="0" applyFont="true" applyBorder="true" applyAlignment="true" applyProtection="false">
      <alignment horizontal="center" vertical="center" textRotation="0" wrapText="false" indent="0" shrinkToFit="false"/>
      <protection locked="true" hidden="false"/>
    </xf>
    <xf numFmtId="164" fontId="11" fillId="8" borderId="0" xfId="0" applyFont="true" applyBorder="true" applyAlignment="true" applyProtection="false">
      <alignment horizontal="left" vertical="center" textRotation="0" wrapText="true" indent="2" shrinkToFit="false"/>
      <protection locked="true" hidden="false"/>
    </xf>
    <xf numFmtId="164" fontId="14" fillId="5" borderId="1" xfId="0" applyFont="true" applyBorder="true" applyAlignment="true" applyProtection="false">
      <alignment horizontal="left" vertical="center" textRotation="0" wrapText="true" indent="1" shrinkToFit="false"/>
      <protection locked="true" hidden="false"/>
    </xf>
    <xf numFmtId="165" fontId="8" fillId="7" borderId="1" xfId="0" applyFont="true" applyBorder="true" applyAlignment="true" applyProtection="false">
      <alignment horizontal="right" vertical="center" textRotation="0" wrapText="false" indent="0" shrinkToFit="false"/>
      <protection locked="true" hidden="false"/>
    </xf>
    <xf numFmtId="165" fontId="15" fillId="5" borderId="1" xfId="0" applyFont="true" applyBorder="true" applyAlignment="true" applyProtection="false">
      <alignment horizontal="right" vertical="center" textRotation="0" wrapText="false" indent="0" shrinkToFit="false"/>
      <protection locked="true" hidden="false"/>
    </xf>
    <xf numFmtId="164" fontId="14" fillId="9" borderId="1" xfId="0" applyFont="true" applyBorder="true" applyAlignment="true" applyProtection="false">
      <alignment horizontal="left" vertical="center" textRotation="0" wrapText="true" indent="1" shrinkToFit="false"/>
      <protection locked="true" hidden="false"/>
    </xf>
    <xf numFmtId="165" fontId="15" fillId="9" borderId="1" xfId="0" applyFont="true" applyBorder="true" applyAlignment="true" applyProtection="false">
      <alignment horizontal="right" vertical="center" textRotation="0" wrapText="false" indent="0" shrinkToFit="false"/>
      <protection locked="true" hidden="false"/>
    </xf>
    <xf numFmtId="164" fontId="13" fillId="8" borderId="1" xfId="0" applyFont="true" applyBorder="true" applyAlignment="true" applyProtection="false">
      <alignment horizontal="left" vertical="center" textRotation="0" wrapText="true" indent="1" shrinkToFit="false"/>
      <protection locked="true" hidden="false"/>
    </xf>
    <xf numFmtId="165" fontId="16" fillId="8" borderId="1" xfId="0" applyFont="true" applyBorder="true" applyAlignment="true" applyProtection="false">
      <alignment horizontal="right" vertical="center" textRotation="0" wrapText="false" indent="0" shrinkToFit="false"/>
      <protection locked="true" hidden="false"/>
    </xf>
    <xf numFmtId="164" fontId="11" fillId="10" borderId="0" xfId="0" applyFont="true" applyBorder="true" applyAlignment="true" applyProtection="false">
      <alignment horizontal="left" vertical="center" textRotation="0" wrapText="true" indent="2" shrinkToFit="false"/>
      <protection locked="true" hidden="false"/>
    </xf>
    <xf numFmtId="164" fontId="17" fillId="4" borderId="1" xfId="0" applyFont="true" applyBorder="true" applyAlignment="true" applyProtection="false">
      <alignment horizontal="left" vertical="center" textRotation="0" wrapText="true" indent="1" shrinkToFit="false"/>
      <protection locked="true" hidden="false"/>
    </xf>
    <xf numFmtId="165" fontId="18" fillId="4" borderId="1" xfId="0" applyFont="true" applyBorder="true" applyAlignment="true" applyProtection="false">
      <alignment horizontal="right" vertical="center" textRotation="0" wrapText="false" indent="0" shrinkToFit="false"/>
      <protection locked="true" hidden="false"/>
    </xf>
    <xf numFmtId="164" fontId="17" fillId="11" borderId="1" xfId="0" applyFont="true" applyBorder="true" applyAlignment="true" applyProtection="false">
      <alignment horizontal="left" vertical="center" textRotation="0" wrapText="true" indent="1" shrinkToFit="false"/>
      <protection locked="true" hidden="false"/>
    </xf>
    <xf numFmtId="165" fontId="18" fillId="11" borderId="1" xfId="0" applyFont="true" applyBorder="true" applyAlignment="true" applyProtection="false">
      <alignment horizontal="right" vertical="center" textRotation="0" wrapText="false" indent="0" shrinkToFit="false"/>
      <protection locked="true" hidden="false"/>
    </xf>
    <xf numFmtId="164" fontId="13" fillId="10" borderId="1" xfId="0" applyFont="true" applyBorder="true" applyAlignment="true" applyProtection="false">
      <alignment horizontal="left" vertical="center" textRotation="0" wrapText="true" indent="1" shrinkToFit="false"/>
      <protection locked="true" hidden="false"/>
    </xf>
    <xf numFmtId="165" fontId="16" fillId="10" borderId="1" xfId="0" applyFont="true" applyBorder="true" applyAlignment="true" applyProtection="false">
      <alignment horizontal="right" vertical="center" textRotation="0" wrapText="false" indent="0" shrinkToFit="false"/>
      <protection locked="true" hidden="false"/>
    </xf>
    <xf numFmtId="165" fontId="19" fillId="2" borderId="1" xfId="0" applyFont="true" applyBorder="true" applyAlignment="true" applyProtection="false">
      <alignment horizontal="right" vertical="center" textRotation="0" wrapText="false" indent="0" shrinkToFit="false"/>
      <protection locked="true" hidden="false"/>
    </xf>
    <xf numFmtId="164" fontId="20" fillId="12" borderId="1" xfId="0" applyFont="true" applyBorder="true" applyAlignment="true" applyProtection="false">
      <alignment horizontal="left" vertical="center" textRotation="0" wrapText="true" indent="1" shrinkToFit="false"/>
      <protection locked="true" hidden="false"/>
    </xf>
    <xf numFmtId="165" fontId="21" fillId="12" borderId="1" xfId="0" applyFont="true" applyBorder="true" applyAlignment="true" applyProtection="false">
      <alignment horizontal="right" vertical="center" textRotation="0" wrapText="false" indent="0" shrinkToFit="false"/>
      <protection locked="true" hidden="false"/>
    </xf>
    <xf numFmtId="165" fontId="22" fillId="12" borderId="1" xfId="0" applyFont="true" applyBorder="true" applyAlignment="true" applyProtection="false">
      <alignment horizontal="right" vertical="center" textRotation="0" wrapText="false" indent="0" shrinkToFit="false"/>
      <protection locked="true" hidden="false"/>
    </xf>
    <xf numFmtId="164" fontId="23" fillId="13" borderId="1" xfId="0" applyFont="true" applyBorder="true" applyAlignment="true" applyProtection="false">
      <alignment horizontal="left" vertical="center" textRotation="0" wrapText="true" indent="1" shrinkToFit="false"/>
      <protection locked="true" hidden="false"/>
    </xf>
    <xf numFmtId="164" fontId="24" fillId="13" borderId="1" xfId="0" applyFont="true" applyBorder="true" applyAlignment="true" applyProtection="false">
      <alignment horizontal="center" vertical="center" textRotation="0" wrapText="false" indent="0" shrinkToFit="false"/>
      <protection locked="true" hidden="false"/>
    </xf>
    <xf numFmtId="164" fontId="25" fillId="12" borderId="1" xfId="0" applyFont="true" applyBorder="true" applyAlignment="true" applyProtection="false">
      <alignment horizontal="left" vertical="center" textRotation="0" wrapText="true" indent="1" shrinkToFit="false"/>
      <protection locked="true" hidden="false"/>
    </xf>
    <xf numFmtId="165" fontId="25" fillId="12" borderId="1" xfId="0" applyFont="true" applyBorder="true" applyAlignment="true" applyProtection="false">
      <alignment horizontal="right" vertical="center" textRotation="0" wrapText="false" indent="0" shrinkToFit="false"/>
      <protection locked="true" hidden="false"/>
    </xf>
    <xf numFmtId="164" fontId="0" fillId="12" borderId="1" xfId="0" applyFont="false" applyBorder="tru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5" fontId="26" fillId="12" borderId="1" xfId="0" applyFont="true" applyBorder="true" applyAlignment="true" applyProtection="false">
      <alignment horizontal="right" vertical="center" textRotation="0" wrapText="false" indent="0" shrinkToFit="false"/>
      <protection locked="true" hidden="false"/>
    </xf>
    <xf numFmtId="164" fontId="15" fillId="9" borderId="1" xfId="0" applyFont="true" applyBorder="true" applyAlignment="true" applyProtection="false">
      <alignment horizontal="left" vertical="center" textRotation="0" wrapText="true" indent="1" shrinkToFit="false"/>
      <protection locked="true" hidden="false"/>
    </xf>
    <xf numFmtId="165" fontId="27" fillId="9" borderId="1" xfId="0" applyFont="true" applyBorder="true" applyAlignment="true" applyProtection="false">
      <alignment horizontal="right" vertical="center" textRotation="0" wrapText="false" indent="0" shrinkToFit="false"/>
      <protection locked="true" hidden="false"/>
    </xf>
    <xf numFmtId="164" fontId="18" fillId="11" borderId="1" xfId="0" applyFont="true" applyBorder="true" applyAlignment="true" applyProtection="false">
      <alignment horizontal="left" vertical="center" textRotation="0" wrapText="true" indent="1" shrinkToFit="false"/>
      <protection locked="true" hidden="false"/>
    </xf>
    <xf numFmtId="165" fontId="28" fillId="11" borderId="1" xfId="0" applyFont="true" applyBorder="true" applyAlignment="true" applyProtection="false">
      <alignment horizontal="right" vertical="center" textRotation="0" wrapText="false" indent="0" shrinkToFit="false"/>
      <protection locked="true" hidden="false"/>
    </xf>
    <xf numFmtId="165" fontId="29" fillId="13" borderId="1" xfId="0" applyFont="true" applyBorder="true" applyAlignment="true" applyProtection="false">
      <alignment horizontal="right" vertical="center" textRotation="0" wrapText="false" indent="0" shrinkToFit="false"/>
      <protection locked="true" hidden="false"/>
    </xf>
    <xf numFmtId="166" fontId="29" fillId="13" borderId="1" xfId="0" applyFont="true" applyBorder="true" applyAlignment="true" applyProtection="false">
      <alignment horizontal="right" vertical="center" textRotation="0" wrapText="false" indent="0" shrinkToFit="false"/>
      <protection locked="true" hidden="false"/>
    </xf>
    <xf numFmtId="164" fontId="6" fillId="2" borderId="1" xfId="0" applyFont="true" applyBorder="true" applyAlignment="true" applyProtection="false">
      <alignment horizontal="left" vertical="center" textRotation="0" wrapText="tru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991B1B"/>
      <rgbColor rgb="FF166534"/>
      <rgbColor rgb="FF000080"/>
      <rgbColor rgb="FF808000"/>
      <rgbColor rgb="FF800080"/>
      <rgbColor rgb="FF0F766E"/>
      <rgbColor rgb="FFC0C0C0"/>
      <rgbColor rgb="FF808080"/>
      <rgbColor rgb="FF9999FF"/>
      <rgbColor rgb="FFB45309"/>
      <rgbColor rgb="FFFEF3C7"/>
      <rgbColor rgb="FFCCFBF1"/>
      <rgbColor rgb="FF660066"/>
      <rgbColor rgb="FFFF8080"/>
      <rgbColor rgb="FF1D4ED8"/>
      <rgbColor rgb="FFD1D5DB"/>
      <rgbColor rgb="FF000080"/>
      <rgbColor rgb="FFFF00FF"/>
      <rgbColor rgb="FFFFFF00"/>
      <rgbColor rgb="FF00FFFF"/>
      <rgbColor rgb="FF800080"/>
      <rgbColor rgb="FF800000"/>
      <rgbColor rgb="FF008080"/>
      <rgbColor rgb="FF0000FF"/>
      <rgbColor rgb="FF00CCFF"/>
      <rgbColor rgb="FFDCFCE7"/>
      <rgbColor rgb="FFEFF6FF"/>
      <rgbColor rgb="FFF8FAFC"/>
      <rgbColor rgb="FF99CCFF"/>
      <rgbColor rgb="FFFF99CC"/>
      <rgbColor rgb="FFCC99FF"/>
      <rgbColor rgb="FFFEE2E2"/>
      <rgbColor rgb="FF3366FF"/>
      <rgbColor rgb="FF33CCCC"/>
      <rgbColor rgb="FF99CC00"/>
      <rgbColor rgb="FFFFCC00"/>
      <rgbColor rgb="FFFF9900"/>
      <rgbColor rgb="FFFF6600"/>
      <rgbColor rgb="FF475569"/>
      <rgbColor rgb="FFC9A84C"/>
      <rgbColor rgb="FF003366"/>
      <rgbColor rgb="FF339966"/>
      <rgbColor rgb="FF0F172A"/>
      <rgbColor rgb="FF333300"/>
      <rgbColor rgb="FF92400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172A"/>
    <pageSetUpPr fitToPage="false"/>
  </sheetPr>
  <dimension ref="B1: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24"/>
    <col collapsed="false" customWidth="true" hidden="false" outlineLevel="0" max="3" min="3" style="0" width="46"/>
    <col collapsed="false" customWidth="true" hidden="false" outlineLevel="0" max="4" min="4" style="0" width="22"/>
    <col collapsed="false" customWidth="true" hidden="false" outlineLevel="0" max="5" min="5" style="0" width="4"/>
  </cols>
  <sheetData>
    <row r="1" customFormat="false" ht="27.75" hidden="false" customHeight="true" outlineLevel="0" collapsed="false">
      <c r="B1" s="1" t="s">
        <v>0</v>
      </c>
      <c r="C1" s="1"/>
      <c r="D1" s="1"/>
    </row>
    <row r="2" customFormat="false" ht="15.75" hidden="false" customHeight="true" outlineLevel="0" collapsed="false">
      <c r="B2" s="2" t="s">
        <v>1</v>
      </c>
      <c r="C2" s="2"/>
      <c r="D2" s="2"/>
    </row>
    <row r="3" customFormat="false" ht="3" hidden="false" customHeight="true" outlineLevel="0" collapsed="false">
      <c r="B3" s="3"/>
      <c r="C3" s="3"/>
      <c r="D3" s="3"/>
    </row>
    <row r="4" customFormat="false" ht="7.5" hidden="false" customHeight="true" outlineLevel="0" collapsed="false"/>
    <row r="5" customFormat="false" ht="19.5" hidden="false" customHeight="true" outlineLevel="0" collapsed="false">
      <c r="B5" s="4" t="s">
        <v>2</v>
      </c>
      <c r="C5" s="4"/>
      <c r="D5" s="4"/>
    </row>
    <row r="6" customFormat="false" ht="27.75" hidden="false" customHeight="true" outlineLevel="0" collapsed="false">
      <c r="B6" s="5" t="s">
        <v>3</v>
      </c>
      <c r="C6" s="5"/>
      <c r="D6" s="5"/>
    </row>
    <row r="7" customFormat="false" ht="27.75" hidden="false" customHeight="true" outlineLevel="0" collapsed="false">
      <c r="B7" s="5"/>
      <c r="C7" s="5"/>
      <c r="D7" s="5"/>
    </row>
    <row r="8" customFormat="false" ht="27.75" hidden="false" customHeight="true" outlineLevel="0" collapsed="false">
      <c r="B8" s="5"/>
      <c r="C8" s="5"/>
      <c r="D8" s="5"/>
    </row>
    <row r="9" customFormat="false" ht="7.5" hidden="false" customHeight="true" outlineLevel="0" collapsed="false"/>
    <row r="10" customFormat="false" ht="19.5" hidden="false" customHeight="true" outlineLevel="0" collapsed="false">
      <c r="B10" s="4" t="s">
        <v>4</v>
      </c>
      <c r="C10" s="4"/>
      <c r="D10" s="4"/>
    </row>
    <row r="11" customFormat="false" ht="27.75" hidden="false" customHeight="true" outlineLevel="0" collapsed="false">
      <c r="B11" s="6" t="s">
        <v>5</v>
      </c>
      <c r="C11" s="7" t="s">
        <v>6</v>
      </c>
      <c r="D11" s="8" t="s">
        <v>7</v>
      </c>
    </row>
    <row r="12" customFormat="false" ht="27.75" hidden="false" customHeight="true" outlineLevel="0" collapsed="false">
      <c r="B12" s="9" t="s">
        <v>8</v>
      </c>
      <c r="C12" s="10" t="s">
        <v>9</v>
      </c>
      <c r="D12" s="11" t="s">
        <v>10</v>
      </c>
    </row>
    <row r="13" customFormat="false" ht="27.75" hidden="false" customHeight="true" outlineLevel="0" collapsed="false">
      <c r="B13" s="6" t="s">
        <v>11</v>
      </c>
      <c r="C13" s="7" t="s">
        <v>12</v>
      </c>
      <c r="D13" s="8" t="s">
        <v>13</v>
      </c>
    </row>
    <row r="14" customFormat="false" ht="27.75" hidden="false" customHeight="true" outlineLevel="0" collapsed="false">
      <c r="B14" s="9" t="s">
        <v>14</v>
      </c>
      <c r="C14" s="10" t="s">
        <v>15</v>
      </c>
      <c r="D14" s="11" t="s">
        <v>16</v>
      </c>
    </row>
    <row r="15" customFormat="false" ht="27.75" hidden="false" customHeight="true" outlineLevel="0" collapsed="false">
      <c r="B15" s="6" t="s">
        <v>17</v>
      </c>
      <c r="C15" s="7" t="s">
        <v>18</v>
      </c>
      <c r="D15" s="8" t="s">
        <v>19</v>
      </c>
    </row>
    <row r="17" customFormat="false" ht="18" hidden="false" customHeight="true" outlineLevel="0" collapsed="false">
      <c r="B17" s="12" t="s">
        <v>20</v>
      </c>
      <c r="C17" s="12"/>
      <c r="D17" s="12"/>
    </row>
  </sheetData>
  <mergeCells count="7">
    <mergeCell ref="B1:D1"/>
    <mergeCell ref="B2:D2"/>
    <mergeCell ref="B3:D3"/>
    <mergeCell ref="B5:D5"/>
    <mergeCell ref="B6:D8"/>
    <mergeCell ref="B10:D10"/>
    <mergeCell ref="B17:D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45309"/>
    <pageSetUpPr fitToPage="false"/>
  </sheetPr>
  <dimension ref="B1: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6"/>
    <col collapsed="false" customWidth="true" hidden="false" outlineLevel="0" max="3" min="3" style="0" width="16"/>
    <col collapsed="false" customWidth="true" hidden="false" outlineLevel="0" max="4" min="4" style="0" width="22"/>
    <col collapsed="false" customWidth="true" hidden="false" outlineLevel="0" max="5" min="5" style="0" width="4"/>
  </cols>
  <sheetData>
    <row r="1" customFormat="false" ht="30" hidden="false" customHeight="true" outlineLevel="0" collapsed="false">
      <c r="B1" s="1" t="s">
        <v>21</v>
      </c>
      <c r="C1" s="1"/>
      <c r="D1" s="1"/>
    </row>
    <row r="2" customFormat="false" ht="15.75" hidden="false" customHeight="true" outlineLevel="0" collapsed="false">
      <c r="B2" s="2" t="s">
        <v>22</v>
      </c>
      <c r="C2" s="2"/>
      <c r="D2" s="2"/>
    </row>
    <row r="3" customFormat="false" ht="7.5" hidden="false" customHeight="true" outlineLevel="0" collapsed="false"/>
    <row r="4" customFormat="false" ht="19.5" hidden="false" customHeight="true" outlineLevel="0" collapsed="false">
      <c r="B4" s="13" t="s">
        <v>23</v>
      </c>
      <c r="C4" s="13"/>
      <c r="D4" s="13"/>
    </row>
    <row r="5" customFormat="false" ht="21.75" hidden="false" customHeight="true" outlineLevel="0" collapsed="false">
      <c r="B5" s="10" t="s">
        <v>24</v>
      </c>
      <c r="C5" s="14" t="n">
        <v>3500000</v>
      </c>
      <c r="D5" s="15" t="s">
        <v>25</v>
      </c>
    </row>
    <row r="6" customFormat="false" ht="21.75" hidden="false" customHeight="true" outlineLevel="0" collapsed="false">
      <c r="B6" s="10" t="s">
        <v>26</v>
      </c>
      <c r="C6" s="14" t="n">
        <v>500000</v>
      </c>
      <c r="D6" s="15" t="s">
        <v>27</v>
      </c>
    </row>
    <row r="7" customFormat="false" ht="21.75" hidden="false" customHeight="true" outlineLevel="0" collapsed="false">
      <c r="B7" s="10" t="s">
        <v>28</v>
      </c>
      <c r="C7" s="14" t="n">
        <v>750000</v>
      </c>
      <c r="D7" s="15" t="s">
        <v>29</v>
      </c>
    </row>
    <row r="8" customFormat="false" ht="7.5" hidden="false" customHeight="true" outlineLevel="0" collapsed="false"/>
    <row r="9" customFormat="false" ht="19.5" hidden="false" customHeight="true" outlineLevel="0" collapsed="false">
      <c r="B9" s="13" t="s">
        <v>30</v>
      </c>
      <c r="C9" s="13"/>
      <c r="D9" s="13"/>
    </row>
    <row r="10" customFormat="false" ht="19.5" hidden="false" customHeight="true" outlineLevel="0" collapsed="false">
      <c r="B10" s="10" t="s">
        <v>31</v>
      </c>
      <c r="C10" s="16" t="s">
        <v>32</v>
      </c>
    </row>
    <row r="11" customFormat="false" ht="19.5" hidden="false" customHeight="true" outlineLevel="0" collapsed="false">
      <c r="B11" s="10" t="s">
        <v>33</v>
      </c>
      <c r="C11" s="16" t="s">
        <v>34</v>
      </c>
    </row>
    <row r="12" customFormat="false" ht="19.5" hidden="false" customHeight="true" outlineLevel="0" collapsed="false">
      <c r="B12" s="10" t="s">
        <v>35</v>
      </c>
      <c r="C12" s="16" t="s">
        <v>36</v>
      </c>
    </row>
    <row r="13" customFormat="false" ht="19.5" hidden="false" customHeight="true" outlineLevel="0" collapsed="false">
      <c r="B13" s="10" t="s">
        <v>37</v>
      </c>
      <c r="C13" s="16" t="s">
        <v>38</v>
      </c>
    </row>
    <row r="14" customFormat="false" ht="19.5" hidden="false" customHeight="true" outlineLevel="0" collapsed="false">
      <c r="B14" s="10" t="s">
        <v>39</v>
      </c>
      <c r="C14" s="16" t="s">
        <v>40</v>
      </c>
    </row>
    <row r="15" customFormat="false" ht="19.5" hidden="false" customHeight="true" outlineLevel="0" collapsed="false">
      <c r="B15" s="10" t="s">
        <v>41</v>
      </c>
      <c r="C15" s="16" t="s">
        <v>42</v>
      </c>
    </row>
    <row r="16" customFormat="false" ht="19.5" hidden="false" customHeight="true" outlineLevel="0" collapsed="false">
      <c r="B16" s="10" t="s">
        <v>43</v>
      </c>
      <c r="C16" s="16" t="s">
        <v>44</v>
      </c>
    </row>
    <row r="17" customFormat="false" ht="19.5" hidden="false" customHeight="true" outlineLevel="0" collapsed="false">
      <c r="B17" s="10" t="s">
        <v>45</v>
      </c>
      <c r="C17" s="16" t="s">
        <v>46</v>
      </c>
    </row>
    <row r="18" customFormat="false" ht="19.5" hidden="false" customHeight="true" outlineLevel="0" collapsed="false">
      <c r="B18" s="10" t="s">
        <v>47</v>
      </c>
      <c r="C18" s="16" t="s">
        <v>48</v>
      </c>
    </row>
    <row r="19" customFormat="false" ht="19.5" hidden="false" customHeight="true" outlineLevel="0" collapsed="false">
      <c r="B19" s="10" t="s">
        <v>49</v>
      </c>
      <c r="C19" s="16" t="s">
        <v>50</v>
      </c>
    </row>
    <row r="20" customFormat="false" ht="19.5" hidden="false" customHeight="true" outlineLevel="0" collapsed="false">
      <c r="B20" s="10" t="s">
        <v>51</v>
      </c>
      <c r="C20" s="16" t="s">
        <v>52</v>
      </c>
    </row>
    <row r="21" customFormat="false" ht="19.5" hidden="false" customHeight="true" outlineLevel="0" collapsed="false">
      <c r="B21" s="10" t="s">
        <v>53</v>
      </c>
      <c r="C21" s="16" t="s">
        <v>54</v>
      </c>
    </row>
    <row r="22" customFormat="false" ht="19.5" hidden="false" customHeight="true" outlineLevel="0" collapsed="false">
      <c r="B22" s="10" t="s">
        <v>55</v>
      </c>
      <c r="C22" s="16" t="s">
        <v>56</v>
      </c>
    </row>
  </sheetData>
  <mergeCells count="4">
    <mergeCell ref="B1:D1"/>
    <mergeCell ref="B2:D2"/>
    <mergeCell ref="B4:D4"/>
    <mergeCell ref="B9:D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D4ED8"/>
    <pageSetUpPr fitToPage="false"/>
  </sheetPr>
  <dimension ref="B1:P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0"/>
    <col collapsed="false" customWidth="true" hidden="false" outlineLevel="0" max="15" min="3" style="0" width="11"/>
    <col collapsed="false" customWidth="true" hidden="false" outlineLevel="0" max="16" min="16" style="0" width="13"/>
  </cols>
  <sheetData>
    <row r="1" customFormat="false" ht="30" hidden="false" customHeight="true" outlineLevel="0" collapsed="false">
      <c r="B1" s="1" t="s">
        <v>57</v>
      </c>
      <c r="C1" s="1"/>
      <c r="D1" s="1"/>
      <c r="E1" s="1"/>
      <c r="F1" s="1"/>
      <c r="G1" s="1"/>
      <c r="H1" s="1"/>
      <c r="I1" s="1"/>
      <c r="J1" s="1"/>
      <c r="K1" s="1"/>
      <c r="L1" s="1"/>
      <c r="M1" s="1"/>
      <c r="N1" s="1"/>
      <c r="O1" s="1"/>
      <c r="P1" s="1"/>
    </row>
    <row r="2" customFormat="false" ht="15.75" hidden="false" customHeight="true" outlineLevel="0" collapsed="false">
      <c r="B2" s="2" t="s">
        <v>58</v>
      </c>
      <c r="C2" s="2"/>
      <c r="D2" s="2"/>
      <c r="E2" s="2"/>
      <c r="F2" s="2"/>
      <c r="G2" s="2"/>
      <c r="H2" s="2"/>
      <c r="I2" s="2"/>
      <c r="J2" s="2"/>
      <c r="K2" s="2"/>
      <c r="L2" s="2"/>
      <c r="M2" s="2"/>
      <c r="N2" s="2"/>
      <c r="O2" s="2"/>
      <c r="P2" s="2"/>
    </row>
    <row r="3" customFormat="false" ht="7.5" hidden="false" customHeight="true" outlineLevel="0" collapsed="false"/>
    <row r="4" customFormat="false" ht="21.75" hidden="false" customHeight="true" outlineLevel="0" collapsed="false">
      <c r="B4" s="17" t="s">
        <v>59</v>
      </c>
      <c r="C4" s="18" t="str">
        <f aca="false">'⚙️ Settings'!C10</f>
        <v>Wk 1</v>
      </c>
      <c r="D4" s="18" t="str">
        <f aca="false">'⚙️ Settings'!C11</f>
        <v>Wk 2</v>
      </c>
      <c r="E4" s="18" t="str">
        <f aca="false">'⚙️ Settings'!C12</f>
        <v>Wk 3</v>
      </c>
      <c r="F4" s="18" t="str">
        <f aca="false">'⚙️ Settings'!C13</f>
        <v>Wk 4</v>
      </c>
      <c r="G4" s="18" t="str">
        <f aca="false">'⚙️ Settings'!C14</f>
        <v>Wk 5</v>
      </c>
      <c r="H4" s="18" t="str">
        <f aca="false">'⚙️ Settings'!C15</f>
        <v>Wk 6</v>
      </c>
      <c r="I4" s="18" t="str">
        <f aca="false">'⚙️ Settings'!C16</f>
        <v>Wk 7</v>
      </c>
      <c r="J4" s="18" t="str">
        <f aca="false">'⚙️ Settings'!C17</f>
        <v>Wk 8</v>
      </c>
      <c r="K4" s="18" t="str">
        <f aca="false">'⚙️ Settings'!C18</f>
        <v>Wk 9</v>
      </c>
      <c r="L4" s="18" t="str">
        <f aca="false">'⚙️ Settings'!C19</f>
        <v>Wk 10</v>
      </c>
      <c r="M4" s="18" t="str">
        <f aca="false">'⚙️ Settings'!C20</f>
        <v>Wk 11</v>
      </c>
      <c r="N4" s="18" t="str">
        <f aca="false">'⚙️ Settings'!C21</f>
        <v>Wk 12</v>
      </c>
      <c r="O4" s="18" t="str">
        <f aca="false">'⚙️ Settings'!C22</f>
        <v>Wk 13</v>
      </c>
      <c r="P4" s="19" t="s">
        <v>60</v>
      </c>
    </row>
    <row r="5" customFormat="false" ht="19.5" hidden="false" customHeight="true" outlineLevel="0" collapsed="false">
      <c r="B5" s="20" t="s">
        <v>61</v>
      </c>
      <c r="C5" s="20"/>
      <c r="D5" s="20"/>
      <c r="E5" s="20"/>
      <c r="F5" s="20"/>
      <c r="G5" s="20"/>
      <c r="H5" s="20"/>
      <c r="I5" s="20"/>
      <c r="J5" s="20"/>
      <c r="K5" s="20"/>
      <c r="L5" s="20"/>
      <c r="M5" s="20"/>
      <c r="N5" s="20"/>
      <c r="O5" s="20"/>
      <c r="P5" s="20"/>
    </row>
    <row r="6" customFormat="false" ht="19.5" hidden="false" customHeight="true" outlineLevel="0" collapsed="false">
      <c r="B6" s="21" t="s">
        <v>62</v>
      </c>
      <c r="C6" s="22" t="n">
        <v>180000</v>
      </c>
      <c r="D6" s="22" t="n">
        <v>195000</v>
      </c>
      <c r="E6" s="22" t="n">
        <v>210000</v>
      </c>
      <c r="F6" s="22" t="n">
        <v>185000</v>
      </c>
      <c r="G6" s="22" t="n">
        <v>220000</v>
      </c>
      <c r="H6" s="22" t="n">
        <v>240000</v>
      </c>
      <c r="I6" s="22" t="n">
        <v>175000</v>
      </c>
      <c r="J6" s="22" t="n">
        <v>200000</v>
      </c>
      <c r="K6" s="22" t="n">
        <v>215000</v>
      </c>
      <c r="L6" s="22" t="n">
        <v>230000</v>
      </c>
      <c r="M6" s="22" t="n">
        <v>195000</v>
      </c>
      <c r="N6" s="22" t="n">
        <v>210000</v>
      </c>
      <c r="O6" s="22" t="n">
        <v>225000</v>
      </c>
      <c r="P6" s="23" t="n">
        <f aca="false">SUM(C6:O6)</f>
        <v>2680000</v>
      </c>
    </row>
    <row r="7" customFormat="false" ht="19.5" hidden="false" customHeight="true" outlineLevel="0" collapsed="false">
      <c r="B7" s="24" t="s">
        <v>63</v>
      </c>
      <c r="C7" s="22" t="n">
        <v>85000</v>
      </c>
      <c r="D7" s="22" t="n">
        <v>85000</v>
      </c>
      <c r="E7" s="22" t="n">
        <v>85000</v>
      </c>
      <c r="F7" s="22" t="n">
        <v>90000</v>
      </c>
      <c r="G7" s="22" t="n">
        <v>90000</v>
      </c>
      <c r="H7" s="22" t="n">
        <v>90000</v>
      </c>
      <c r="I7" s="22" t="n">
        <v>95000</v>
      </c>
      <c r="J7" s="22" t="n">
        <v>95000</v>
      </c>
      <c r="K7" s="22" t="n">
        <v>95000</v>
      </c>
      <c r="L7" s="22" t="n">
        <v>100000</v>
      </c>
      <c r="M7" s="22" t="n">
        <v>100000</v>
      </c>
      <c r="N7" s="22" t="n">
        <v>100000</v>
      </c>
      <c r="O7" s="22" t="n">
        <v>100000</v>
      </c>
      <c r="P7" s="25" t="n">
        <f aca="false">SUM(C7:O7)</f>
        <v>1210000</v>
      </c>
    </row>
    <row r="8" customFormat="false" ht="19.5" hidden="false" customHeight="true" outlineLevel="0" collapsed="false">
      <c r="B8" s="21" t="s">
        <v>64</v>
      </c>
      <c r="C8" s="22" t="n">
        <v>10000</v>
      </c>
      <c r="D8" s="22" t="n">
        <v>5000</v>
      </c>
      <c r="E8" s="22" t="n">
        <v>8000</v>
      </c>
      <c r="F8" s="22" t="n">
        <v>12000</v>
      </c>
      <c r="G8" s="22" t="n">
        <v>6000</v>
      </c>
      <c r="H8" s="22" t="n">
        <v>9000</v>
      </c>
      <c r="I8" s="22" t="n">
        <v>7000</v>
      </c>
      <c r="J8" s="22" t="n">
        <v>11000</v>
      </c>
      <c r="K8" s="22" t="n">
        <v>8000</v>
      </c>
      <c r="L8" s="22" t="n">
        <v>6000</v>
      </c>
      <c r="M8" s="22" t="n">
        <v>9000</v>
      </c>
      <c r="N8" s="22" t="n">
        <v>7000</v>
      </c>
      <c r="O8" s="22" t="n">
        <v>10000</v>
      </c>
      <c r="P8" s="23" t="n">
        <f aca="false">SUM(C8:O8)</f>
        <v>108000</v>
      </c>
    </row>
    <row r="9" customFormat="false" ht="24" hidden="false" customHeight="true" outlineLevel="0" collapsed="false">
      <c r="B9" s="26" t="s">
        <v>65</v>
      </c>
      <c r="C9" s="27" t="n">
        <f aca="false">SUM(C6,C7,C8)</f>
        <v>275000</v>
      </c>
      <c r="D9" s="27" t="n">
        <f aca="false">SUM(D6,D7,D8)</f>
        <v>285000</v>
      </c>
      <c r="E9" s="27" t="n">
        <f aca="false">SUM(E6,E7,E8)</f>
        <v>303000</v>
      </c>
      <c r="F9" s="27" t="n">
        <f aca="false">SUM(F6,F7,F8)</f>
        <v>287000</v>
      </c>
      <c r="G9" s="27" t="n">
        <f aca="false">SUM(G6,G7,G8)</f>
        <v>316000</v>
      </c>
      <c r="H9" s="27" t="n">
        <f aca="false">SUM(H6,H7,H8)</f>
        <v>339000</v>
      </c>
      <c r="I9" s="27" t="n">
        <f aca="false">SUM(I6,I7,I8)</f>
        <v>277000</v>
      </c>
      <c r="J9" s="27" t="n">
        <f aca="false">SUM(J6,J7,J8)</f>
        <v>306000</v>
      </c>
      <c r="K9" s="27" t="n">
        <f aca="false">SUM(K6,K7,K8)</f>
        <v>318000</v>
      </c>
      <c r="L9" s="27" t="n">
        <f aca="false">SUM(L6,L7,L8)</f>
        <v>336000</v>
      </c>
      <c r="M9" s="27" t="n">
        <f aca="false">SUM(M6,M7,M8)</f>
        <v>304000</v>
      </c>
      <c r="N9" s="27" t="n">
        <f aca="false">SUM(N6,N7,N8)</f>
        <v>317000</v>
      </c>
      <c r="O9" s="27" t="n">
        <f aca="false">SUM(O6,O7,O8)</f>
        <v>335000</v>
      </c>
      <c r="P9" s="27" t="n">
        <f aca="false">SUM(P6,P7,P8)</f>
        <v>3998000</v>
      </c>
    </row>
    <row r="11" customFormat="false" ht="19.5" hidden="false" customHeight="true" outlineLevel="0" collapsed="false">
      <c r="B11" s="28" t="s">
        <v>66</v>
      </c>
      <c r="C11" s="28"/>
      <c r="D11" s="28"/>
      <c r="E11" s="28"/>
      <c r="F11" s="28"/>
      <c r="G11" s="28"/>
      <c r="H11" s="28"/>
      <c r="I11" s="28"/>
      <c r="J11" s="28"/>
      <c r="K11" s="28"/>
      <c r="L11" s="28"/>
      <c r="M11" s="28"/>
      <c r="N11" s="28"/>
      <c r="O11" s="28"/>
      <c r="P11" s="28"/>
    </row>
    <row r="12" customFormat="false" ht="19.5" hidden="false" customHeight="true" outlineLevel="0" collapsed="false">
      <c r="B12" s="29" t="s">
        <v>67</v>
      </c>
      <c r="C12" s="22" t="n">
        <v>-120000</v>
      </c>
      <c r="D12" s="22" t="n">
        <v>-120000</v>
      </c>
      <c r="E12" s="22" t="n">
        <v>-120000</v>
      </c>
      <c r="F12" s="22" t="n">
        <v>-120000</v>
      </c>
      <c r="G12" s="22" t="n">
        <v>-130000</v>
      </c>
      <c r="H12" s="22" t="n">
        <v>-130000</v>
      </c>
      <c r="I12" s="22" t="n">
        <v>-130000</v>
      </c>
      <c r="J12" s="22" t="n">
        <v>-130000</v>
      </c>
      <c r="K12" s="22" t="n">
        <v>-140000</v>
      </c>
      <c r="L12" s="22" t="n">
        <v>-140000</v>
      </c>
      <c r="M12" s="22" t="n">
        <v>-140000</v>
      </c>
      <c r="N12" s="22" t="n">
        <v>-140000</v>
      </c>
      <c r="O12" s="22" t="n">
        <v>-145000</v>
      </c>
      <c r="P12" s="30" t="n">
        <f aca="false">SUM(C12:O12)</f>
        <v>-1705000</v>
      </c>
    </row>
    <row r="13" customFormat="false" ht="19.5" hidden="false" customHeight="true" outlineLevel="0" collapsed="false">
      <c r="B13" s="31" t="s">
        <v>68</v>
      </c>
      <c r="C13" s="22" t="n">
        <v>-25000</v>
      </c>
      <c r="D13" s="22" t="n">
        <v>0</v>
      </c>
      <c r="E13" s="22" t="n">
        <v>-25000</v>
      </c>
      <c r="F13" s="22" t="n">
        <v>0</v>
      </c>
      <c r="G13" s="22" t="n">
        <v>-25000</v>
      </c>
      <c r="H13" s="22" t="n">
        <v>0</v>
      </c>
      <c r="I13" s="22" t="n">
        <v>-25000</v>
      </c>
      <c r="J13" s="22" t="n">
        <v>0</v>
      </c>
      <c r="K13" s="22" t="n">
        <v>-25000</v>
      </c>
      <c r="L13" s="22" t="n">
        <v>0</v>
      </c>
      <c r="M13" s="22" t="n">
        <v>-25000</v>
      </c>
      <c r="N13" s="22" t="n">
        <v>0</v>
      </c>
      <c r="O13" s="22" t="n">
        <v>-25000</v>
      </c>
      <c r="P13" s="32" t="n">
        <f aca="false">SUM(C13:O13)</f>
        <v>-175000</v>
      </c>
    </row>
    <row r="14" customFormat="false" ht="19.5" hidden="false" customHeight="true" outlineLevel="0" collapsed="false">
      <c r="B14" s="29" t="s">
        <v>69</v>
      </c>
      <c r="C14" s="22" t="n">
        <v>-45000</v>
      </c>
      <c r="D14" s="22" t="n">
        <v>-38000</v>
      </c>
      <c r="E14" s="22" t="n">
        <v>-52000</v>
      </c>
      <c r="F14" s="22" t="n">
        <v>-41000</v>
      </c>
      <c r="G14" s="22" t="n">
        <v>-48000</v>
      </c>
      <c r="H14" s="22" t="n">
        <v>-55000</v>
      </c>
      <c r="I14" s="22" t="n">
        <v>-39000</v>
      </c>
      <c r="J14" s="22" t="n">
        <v>-44000</v>
      </c>
      <c r="K14" s="22" t="n">
        <v>-50000</v>
      </c>
      <c r="L14" s="22" t="n">
        <v>-43000</v>
      </c>
      <c r="M14" s="22" t="n">
        <v>-47000</v>
      </c>
      <c r="N14" s="22" t="n">
        <v>-51000</v>
      </c>
      <c r="O14" s="22" t="n">
        <v>-46000</v>
      </c>
      <c r="P14" s="30" t="n">
        <f aca="false">SUM(C14:O14)</f>
        <v>-599000</v>
      </c>
    </row>
    <row r="15" customFormat="false" ht="19.5" hidden="false" customHeight="true" outlineLevel="0" collapsed="false">
      <c r="B15" s="31" t="s">
        <v>70</v>
      </c>
      <c r="C15" s="22" t="n">
        <v>-8000</v>
      </c>
      <c r="D15" s="22" t="n">
        <v>-8000</v>
      </c>
      <c r="E15" s="22" t="n">
        <v>-8000</v>
      </c>
      <c r="F15" s="22" t="n">
        <v>-8000</v>
      </c>
      <c r="G15" s="22" t="n">
        <v>-8000</v>
      </c>
      <c r="H15" s="22" t="n">
        <v>-8000</v>
      </c>
      <c r="I15" s="22" t="n">
        <v>-8000</v>
      </c>
      <c r="J15" s="22" t="n">
        <v>-8000</v>
      </c>
      <c r="K15" s="22" t="n">
        <v>-8000</v>
      </c>
      <c r="L15" s="22" t="n">
        <v>-8000</v>
      </c>
      <c r="M15" s="22" t="n">
        <v>-8000</v>
      </c>
      <c r="N15" s="22" t="n">
        <v>-8000</v>
      </c>
      <c r="O15" s="22" t="n">
        <v>-8000</v>
      </c>
      <c r="P15" s="32" t="n">
        <f aca="false">SUM(C15:O15)</f>
        <v>-104000</v>
      </c>
    </row>
    <row r="16" customFormat="false" ht="19.5" hidden="false" customHeight="true" outlineLevel="0" collapsed="false">
      <c r="B16" s="29" t="s">
        <v>71</v>
      </c>
      <c r="C16" s="22" t="n">
        <v>-15000</v>
      </c>
      <c r="D16" s="22" t="n">
        <v>0</v>
      </c>
      <c r="E16" s="22" t="n">
        <v>-15000</v>
      </c>
      <c r="F16" s="22" t="n">
        <v>0</v>
      </c>
      <c r="G16" s="22" t="n">
        <v>-15000</v>
      </c>
      <c r="H16" s="22" t="n">
        <v>0</v>
      </c>
      <c r="I16" s="22" t="n">
        <v>-15000</v>
      </c>
      <c r="J16" s="22" t="n">
        <v>0</v>
      </c>
      <c r="K16" s="22" t="n">
        <v>-15000</v>
      </c>
      <c r="L16" s="22" t="n">
        <v>0</v>
      </c>
      <c r="M16" s="22" t="n">
        <v>-15000</v>
      </c>
      <c r="N16" s="22" t="n">
        <v>0</v>
      </c>
      <c r="O16" s="22" t="n">
        <v>-15000</v>
      </c>
      <c r="P16" s="30" t="n">
        <f aca="false">SUM(C16:O16)</f>
        <v>-105000</v>
      </c>
    </row>
    <row r="17" customFormat="false" ht="19.5" hidden="false" customHeight="true" outlineLevel="0" collapsed="false">
      <c r="B17" s="31" t="s">
        <v>72</v>
      </c>
      <c r="C17" s="22" t="n">
        <v>0</v>
      </c>
      <c r="D17" s="22" t="n">
        <v>0</v>
      </c>
      <c r="E17" s="22" t="n">
        <v>-20000</v>
      </c>
      <c r="F17" s="22" t="n">
        <v>0</v>
      </c>
      <c r="G17" s="22" t="n">
        <v>0</v>
      </c>
      <c r="H17" s="22" t="n">
        <v>0</v>
      </c>
      <c r="I17" s="22" t="n">
        <v>-20000</v>
      </c>
      <c r="J17" s="22" t="n">
        <v>0</v>
      </c>
      <c r="K17" s="22" t="n">
        <v>0</v>
      </c>
      <c r="L17" s="22" t="n">
        <v>0</v>
      </c>
      <c r="M17" s="22" t="n">
        <v>-20000</v>
      </c>
      <c r="N17" s="22" t="n">
        <v>0</v>
      </c>
      <c r="O17" s="22" t="n">
        <v>0</v>
      </c>
      <c r="P17" s="32" t="n">
        <f aca="false">SUM(C17:O17)</f>
        <v>-60000</v>
      </c>
    </row>
    <row r="18" customFormat="false" ht="19.5" hidden="false" customHeight="true" outlineLevel="0" collapsed="false">
      <c r="B18" s="29" t="s">
        <v>73</v>
      </c>
      <c r="C18" s="22" t="n">
        <v>0</v>
      </c>
      <c r="D18" s="22" t="n">
        <v>0</v>
      </c>
      <c r="E18" s="22" t="n">
        <v>0</v>
      </c>
      <c r="F18" s="22" t="n">
        <v>-35000</v>
      </c>
      <c r="G18" s="22" t="n">
        <v>0</v>
      </c>
      <c r="H18" s="22" t="n">
        <v>0</v>
      </c>
      <c r="I18" s="22" t="n">
        <v>0</v>
      </c>
      <c r="J18" s="22" t="n">
        <v>-35000</v>
      </c>
      <c r="K18" s="22" t="n">
        <v>0</v>
      </c>
      <c r="L18" s="22" t="n">
        <v>0</v>
      </c>
      <c r="M18" s="22" t="n">
        <v>0</v>
      </c>
      <c r="N18" s="22" t="n">
        <v>-35000</v>
      </c>
      <c r="O18" s="22" t="n">
        <v>0</v>
      </c>
      <c r="P18" s="30" t="n">
        <f aca="false">SUM(C18:O18)</f>
        <v>-105000</v>
      </c>
    </row>
    <row r="19" customFormat="false" ht="19.5" hidden="false" customHeight="true" outlineLevel="0" collapsed="false">
      <c r="B19" s="31" t="s">
        <v>74</v>
      </c>
      <c r="C19" s="22" t="n">
        <v>-5000</v>
      </c>
      <c r="D19" s="22" t="n">
        <v>-5000</v>
      </c>
      <c r="E19" s="22" t="n">
        <v>-5000</v>
      </c>
      <c r="F19" s="22" t="n">
        <v>-5000</v>
      </c>
      <c r="G19" s="22" t="n">
        <v>-5000</v>
      </c>
      <c r="H19" s="22" t="n">
        <v>-5000</v>
      </c>
      <c r="I19" s="22" t="n">
        <v>-5000</v>
      </c>
      <c r="J19" s="22" t="n">
        <v>-5000</v>
      </c>
      <c r="K19" s="22" t="n">
        <v>-5000</v>
      </c>
      <c r="L19" s="22" t="n">
        <v>-5000</v>
      </c>
      <c r="M19" s="22" t="n">
        <v>-5000</v>
      </c>
      <c r="N19" s="22" t="n">
        <v>-5000</v>
      </c>
      <c r="O19" s="22" t="n">
        <v>-5000</v>
      </c>
      <c r="P19" s="32" t="n">
        <f aca="false">SUM(C19:O19)</f>
        <v>-65000</v>
      </c>
    </row>
    <row r="20" customFormat="false" ht="24" hidden="false" customHeight="true" outlineLevel="0" collapsed="false">
      <c r="B20" s="33" t="s">
        <v>75</v>
      </c>
      <c r="C20" s="34" t="n">
        <f aca="false">SUM(C12,C13,C14,C15,C16,C17,C18,C19)</f>
        <v>-218000</v>
      </c>
      <c r="D20" s="34" t="n">
        <f aca="false">SUM(D12,D13,D14,D15,D16,D17,D18,D19)</f>
        <v>-171000</v>
      </c>
      <c r="E20" s="34" t="n">
        <f aca="false">SUM(E12,E13,E14,E15,E16,E17,E18,E19)</f>
        <v>-245000</v>
      </c>
      <c r="F20" s="34" t="n">
        <f aca="false">SUM(F12,F13,F14,F15,F16,F17,F18,F19)</f>
        <v>-209000</v>
      </c>
      <c r="G20" s="34" t="n">
        <f aca="false">SUM(G12,G13,G14,G15,G16,G17,G18,G19)</f>
        <v>-231000</v>
      </c>
      <c r="H20" s="34" t="n">
        <f aca="false">SUM(H12,H13,H14,H15,H16,H17,H18,H19)</f>
        <v>-198000</v>
      </c>
      <c r="I20" s="34" t="n">
        <f aca="false">SUM(I12,I13,I14,I15,I16,I17,I18,I19)</f>
        <v>-242000</v>
      </c>
      <c r="J20" s="34" t="n">
        <f aca="false">SUM(J12,J13,J14,J15,J16,J17,J18,J19)</f>
        <v>-222000</v>
      </c>
      <c r="K20" s="34" t="n">
        <f aca="false">SUM(K12,K13,K14,K15,K16,K17,K18,K19)</f>
        <v>-243000</v>
      </c>
      <c r="L20" s="34" t="n">
        <f aca="false">SUM(L12,L13,L14,L15,L16,L17,L18,L19)</f>
        <v>-196000</v>
      </c>
      <c r="M20" s="34" t="n">
        <f aca="false">SUM(M12,M13,M14,M15,M16,M17,M18,M19)</f>
        <v>-260000</v>
      </c>
      <c r="N20" s="34" t="n">
        <f aca="false">SUM(N12,N13,N14,N15,N16,N17,N18,N19)</f>
        <v>-239000</v>
      </c>
      <c r="O20" s="34" t="n">
        <f aca="false">SUM(O12,O13,O14,O15,O16,O17,O18,O19)</f>
        <v>-244000</v>
      </c>
      <c r="P20" s="34" t="n">
        <f aca="false">SUM(P12,P13,P14,P15,P16,P17,P18,P19)</f>
        <v>-2918000</v>
      </c>
    </row>
    <row r="22" customFormat="false" ht="27.75" hidden="false" customHeight="true" outlineLevel="0" collapsed="false">
      <c r="B22" s="17" t="s">
        <v>76</v>
      </c>
      <c r="C22" s="35" t="n">
        <f aca="false">C9+C20</f>
        <v>57000</v>
      </c>
      <c r="D22" s="35" t="n">
        <f aca="false">D9+D20</f>
        <v>114000</v>
      </c>
      <c r="E22" s="35" t="n">
        <f aca="false">E9+E20</f>
        <v>58000</v>
      </c>
      <c r="F22" s="35" t="n">
        <f aca="false">F9+F20</f>
        <v>78000</v>
      </c>
      <c r="G22" s="35" t="n">
        <f aca="false">G9+G20</f>
        <v>85000</v>
      </c>
      <c r="H22" s="35" t="n">
        <f aca="false">H9+H20</f>
        <v>141000</v>
      </c>
      <c r="I22" s="35" t="n">
        <f aca="false">I9+I20</f>
        <v>35000</v>
      </c>
      <c r="J22" s="35" t="n">
        <f aca="false">J9+J20</f>
        <v>84000</v>
      </c>
      <c r="K22" s="35" t="n">
        <f aca="false">K9+K20</f>
        <v>75000</v>
      </c>
      <c r="L22" s="35" t="n">
        <f aca="false">L9+L20</f>
        <v>140000</v>
      </c>
      <c r="M22" s="35" t="n">
        <f aca="false">M9+M20</f>
        <v>44000</v>
      </c>
      <c r="N22" s="35" t="n">
        <f aca="false">N9+N20</f>
        <v>78000</v>
      </c>
      <c r="O22" s="35" t="n">
        <f aca="false">O9+O20</f>
        <v>91000</v>
      </c>
      <c r="P22" s="35" t="n">
        <f aca="false">P9+P20</f>
        <v>1080000</v>
      </c>
    </row>
    <row r="23" customFormat="false" ht="25.5" hidden="false" customHeight="true" outlineLevel="0" collapsed="false">
      <c r="B23" s="36" t="s">
        <v>77</v>
      </c>
      <c r="C23" s="37" t="n">
        <f aca="false">'⚙️ Settings'!C5+C22</f>
        <v>3557000</v>
      </c>
      <c r="D23" s="37" t="n">
        <f aca="false">C23+D22</f>
        <v>3671000</v>
      </c>
      <c r="E23" s="37" t="n">
        <f aca="false">D23+E22</f>
        <v>3729000</v>
      </c>
      <c r="F23" s="37" t="n">
        <f aca="false">E23+F22</f>
        <v>3807000</v>
      </c>
      <c r="G23" s="37" t="n">
        <f aca="false">F23+G22</f>
        <v>3892000</v>
      </c>
      <c r="H23" s="37" t="n">
        <f aca="false">G23+H22</f>
        <v>4033000</v>
      </c>
      <c r="I23" s="37" t="n">
        <f aca="false">H23+I22</f>
        <v>4068000</v>
      </c>
      <c r="J23" s="37" t="n">
        <f aca="false">I23+J22</f>
        <v>4152000</v>
      </c>
      <c r="K23" s="37" t="n">
        <f aca="false">J23+K22</f>
        <v>4227000</v>
      </c>
      <c r="L23" s="37" t="n">
        <f aca="false">K23+L22</f>
        <v>4367000</v>
      </c>
      <c r="M23" s="37" t="n">
        <f aca="false">L23+M22</f>
        <v>4411000</v>
      </c>
      <c r="N23" s="37" t="n">
        <f aca="false">M23+N22</f>
        <v>4489000</v>
      </c>
      <c r="O23" s="37" t="n">
        <f aca="false">N23+O22</f>
        <v>4580000</v>
      </c>
      <c r="P23" s="38" t="n">
        <f aca="false">O23</f>
        <v>4580000</v>
      </c>
    </row>
    <row r="24" customFormat="false" ht="21.75" hidden="false" customHeight="true" outlineLevel="0" collapsed="false">
      <c r="B24" s="39" t="s">
        <v>78</v>
      </c>
      <c r="C24" s="40" t="str">
        <f aca="false">IF(C23&lt;'⚙️ Settings'!C6,"🔴 BELOW FLOOR",IF(C23&lt;'⚙️ Settings'!C7,"🟡 WATCH","🟢 OK"))</f>
        <v>🟢 OK</v>
      </c>
      <c r="D24" s="40" t="str">
        <f aca="false">IF(D23&lt;'⚙️ Settings'!C6,"🔴 BELOW FLOOR",IF(D23&lt;'⚙️ Settings'!C7,"🟡 WATCH","🟢 OK"))</f>
        <v>🟢 OK</v>
      </c>
      <c r="E24" s="40" t="str">
        <f aca="false">IF(E23&lt;'⚙️ Settings'!C6,"🔴 BELOW FLOOR",IF(E23&lt;'⚙️ Settings'!C7,"🟡 WATCH","🟢 OK"))</f>
        <v>🟢 OK</v>
      </c>
      <c r="F24" s="40" t="str">
        <f aca="false">IF(F23&lt;'⚙️ Settings'!C6,"🔴 BELOW FLOOR",IF(F23&lt;'⚙️ Settings'!C7,"🟡 WATCH","🟢 OK"))</f>
        <v>🟢 OK</v>
      </c>
      <c r="G24" s="40" t="str">
        <f aca="false">IF(G23&lt;'⚙️ Settings'!C6,"🔴 BELOW FLOOR",IF(G23&lt;'⚙️ Settings'!C7,"🟡 WATCH","🟢 OK"))</f>
        <v>🟢 OK</v>
      </c>
      <c r="H24" s="40" t="str">
        <f aca="false">IF(H23&lt;'⚙️ Settings'!C6,"🔴 BELOW FLOOR",IF(H23&lt;'⚙️ Settings'!C7,"🟡 WATCH","🟢 OK"))</f>
        <v>🟢 OK</v>
      </c>
      <c r="I24" s="40" t="str">
        <f aca="false">IF(I23&lt;'⚙️ Settings'!C6,"🔴 BELOW FLOOR",IF(I23&lt;'⚙️ Settings'!C7,"🟡 WATCH","🟢 OK"))</f>
        <v>🟢 OK</v>
      </c>
      <c r="J24" s="40" t="str">
        <f aca="false">IF(J23&lt;'⚙️ Settings'!C6,"🔴 BELOW FLOOR",IF(J23&lt;'⚙️ Settings'!C7,"🟡 WATCH","🟢 OK"))</f>
        <v>🟢 OK</v>
      </c>
      <c r="K24" s="40" t="str">
        <f aca="false">IF(K23&lt;'⚙️ Settings'!C6,"🔴 BELOW FLOOR",IF(K23&lt;'⚙️ Settings'!C7,"🟡 WATCH","🟢 OK"))</f>
        <v>🟢 OK</v>
      </c>
      <c r="L24" s="40" t="str">
        <f aca="false">IF(L23&lt;'⚙️ Settings'!C6,"🔴 BELOW FLOOR",IF(L23&lt;'⚙️ Settings'!C7,"🟡 WATCH","🟢 OK"))</f>
        <v>🟢 OK</v>
      </c>
      <c r="M24" s="40" t="str">
        <f aca="false">IF(M23&lt;'⚙️ Settings'!C6,"🔴 BELOW FLOOR",IF(M23&lt;'⚙️ Settings'!C7,"🟡 WATCH","🟢 OK"))</f>
        <v>🟢 OK</v>
      </c>
      <c r="N24" s="40" t="str">
        <f aca="false">IF(N23&lt;'⚙️ Settings'!C6,"🔴 BELOW FLOOR",IF(N23&lt;'⚙️ Settings'!C7,"🟡 WATCH","🟢 OK"))</f>
        <v>🟢 OK</v>
      </c>
      <c r="O24" s="40" t="str">
        <f aca="false">IF(O23&lt;'⚙️ Settings'!C6,"🔴 BELOW FLOOR",IF(O23&lt;'⚙️ Settings'!C7,"🟡 WATCH","🟢 OK"))</f>
        <v>🟢 OK</v>
      </c>
    </row>
  </sheetData>
  <mergeCells count="4">
    <mergeCell ref="B1:P1"/>
    <mergeCell ref="B2:P2"/>
    <mergeCell ref="B5:P5"/>
    <mergeCell ref="B11:P1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6534"/>
    <pageSetUpPr fitToPage="false"/>
  </sheetPr>
  <dimension ref="B1:P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0"/>
    <col collapsed="false" customWidth="true" hidden="false" outlineLevel="0" max="15" min="3" style="0" width="11"/>
    <col collapsed="false" customWidth="true" hidden="false" outlineLevel="0" max="16" min="16" style="0" width="13"/>
  </cols>
  <sheetData>
    <row r="1" customFormat="false" ht="30" hidden="false" customHeight="true" outlineLevel="0" collapsed="false">
      <c r="B1" s="1" t="s">
        <v>79</v>
      </c>
      <c r="C1" s="1"/>
      <c r="D1" s="1"/>
      <c r="E1" s="1"/>
      <c r="F1" s="1"/>
      <c r="G1" s="1"/>
      <c r="H1" s="1"/>
      <c r="I1" s="1"/>
      <c r="J1" s="1"/>
      <c r="K1" s="1"/>
      <c r="L1" s="1"/>
      <c r="M1" s="1"/>
      <c r="N1" s="1"/>
      <c r="O1" s="1"/>
      <c r="P1" s="1"/>
    </row>
    <row r="2" customFormat="false" ht="15.75" hidden="false" customHeight="true" outlineLevel="0" collapsed="false">
      <c r="B2" s="2" t="s">
        <v>80</v>
      </c>
      <c r="C2" s="2"/>
      <c r="D2" s="2"/>
      <c r="E2" s="2"/>
      <c r="F2" s="2"/>
      <c r="G2" s="2"/>
      <c r="H2" s="2"/>
      <c r="I2" s="2"/>
      <c r="J2" s="2"/>
      <c r="K2" s="2"/>
      <c r="L2" s="2"/>
      <c r="M2" s="2"/>
      <c r="N2" s="2"/>
      <c r="O2" s="2"/>
      <c r="P2" s="2"/>
    </row>
    <row r="3" customFormat="false" ht="7.5" hidden="false" customHeight="true" outlineLevel="0" collapsed="false"/>
    <row r="4" customFormat="false" ht="21.75" hidden="false" customHeight="true" outlineLevel="0" collapsed="false">
      <c r="B4" s="17" t="s">
        <v>59</v>
      </c>
      <c r="C4" s="18" t="str">
        <f aca="false">'⚙️ Settings'!C10</f>
        <v>Wk 1</v>
      </c>
      <c r="D4" s="18" t="str">
        <f aca="false">'⚙️ Settings'!C11</f>
        <v>Wk 2</v>
      </c>
      <c r="E4" s="18" t="str">
        <f aca="false">'⚙️ Settings'!C12</f>
        <v>Wk 3</v>
      </c>
      <c r="F4" s="18" t="str">
        <f aca="false">'⚙️ Settings'!C13</f>
        <v>Wk 4</v>
      </c>
      <c r="G4" s="18" t="str">
        <f aca="false">'⚙️ Settings'!C14</f>
        <v>Wk 5</v>
      </c>
      <c r="H4" s="18" t="str">
        <f aca="false">'⚙️ Settings'!C15</f>
        <v>Wk 6</v>
      </c>
      <c r="I4" s="18" t="str">
        <f aca="false">'⚙️ Settings'!C16</f>
        <v>Wk 7</v>
      </c>
      <c r="J4" s="18" t="str">
        <f aca="false">'⚙️ Settings'!C17</f>
        <v>Wk 8</v>
      </c>
      <c r="K4" s="18" t="str">
        <f aca="false">'⚙️ Settings'!C18</f>
        <v>Wk 9</v>
      </c>
      <c r="L4" s="18" t="str">
        <f aca="false">'⚙️ Settings'!C19</f>
        <v>Wk 10</v>
      </c>
      <c r="M4" s="18" t="str">
        <f aca="false">'⚙️ Settings'!C20</f>
        <v>Wk 11</v>
      </c>
      <c r="N4" s="18" t="str">
        <f aca="false">'⚙️ Settings'!C21</f>
        <v>Wk 12</v>
      </c>
      <c r="O4" s="18" t="str">
        <f aca="false">'⚙️ Settings'!C22</f>
        <v>Wk 13</v>
      </c>
      <c r="P4" s="19" t="s">
        <v>60</v>
      </c>
    </row>
    <row r="5" customFormat="false" ht="19.5" hidden="false" customHeight="true" outlineLevel="0" collapsed="false">
      <c r="B5" s="24" t="s">
        <v>62</v>
      </c>
      <c r="C5" s="22"/>
      <c r="D5" s="22"/>
      <c r="E5" s="22"/>
      <c r="F5" s="22"/>
      <c r="G5" s="22"/>
      <c r="H5" s="22"/>
      <c r="I5" s="22"/>
      <c r="J5" s="22"/>
      <c r="K5" s="22"/>
      <c r="L5" s="22"/>
      <c r="M5" s="22"/>
      <c r="N5" s="22"/>
      <c r="O5" s="22"/>
      <c r="P5" s="25" t="n">
        <f aca="false">IFERROR(SUM(C5:O5),0)</f>
        <v>0</v>
      </c>
    </row>
    <row r="6" customFormat="false" ht="19.5" hidden="false" customHeight="true" outlineLevel="0" collapsed="false">
      <c r="B6" s="24" t="s">
        <v>63</v>
      </c>
      <c r="C6" s="22"/>
      <c r="D6" s="22"/>
      <c r="E6" s="22"/>
      <c r="F6" s="22"/>
      <c r="G6" s="22"/>
      <c r="H6" s="22"/>
      <c r="I6" s="22"/>
      <c r="J6" s="22"/>
      <c r="K6" s="22"/>
      <c r="L6" s="22"/>
      <c r="M6" s="22"/>
      <c r="N6" s="22"/>
      <c r="O6" s="22"/>
      <c r="P6" s="25" t="n">
        <f aca="false">IFERROR(SUM(C6:O6),0)</f>
        <v>0</v>
      </c>
    </row>
    <row r="7" customFormat="false" ht="19.5" hidden="false" customHeight="true" outlineLevel="0" collapsed="false">
      <c r="B7" s="24" t="s">
        <v>64</v>
      </c>
      <c r="C7" s="22"/>
      <c r="D7" s="22"/>
      <c r="E7" s="22"/>
      <c r="F7" s="22"/>
      <c r="G7" s="22"/>
      <c r="H7" s="22"/>
      <c r="I7" s="22"/>
      <c r="J7" s="22"/>
      <c r="K7" s="22"/>
      <c r="L7" s="22"/>
      <c r="M7" s="22"/>
      <c r="N7" s="22"/>
      <c r="O7" s="22"/>
      <c r="P7" s="25" t="n">
        <f aca="false">IFERROR(SUM(C7:O7),0)</f>
        <v>0</v>
      </c>
    </row>
    <row r="8" customFormat="false" ht="19.5" hidden="false" customHeight="true" outlineLevel="0" collapsed="false">
      <c r="B8" s="31" t="s">
        <v>67</v>
      </c>
      <c r="C8" s="22"/>
      <c r="D8" s="22"/>
      <c r="E8" s="22"/>
      <c r="F8" s="22"/>
      <c r="G8" s="22"/>
      <c r="H8" s="22"/>
      <c r="I8" s="22"/>
      <c r="J8" s="22"/>
      <c r="K8" s="22"/>
      <c r="L8" s="22"/>
      <c r="M8" s="22"/>
      <c r="N8" s="22"/>
      <c r="O8" s="22"/>
      <c r="P8" s="32" t="n">
        <f aca="false">IFERROR(SUM(C8:O8),0)</f>
        <v>0</v>
      </c>
    </row>
    <row r="9" customFormat="false" ht="19.5" hidden="false" customHeight="true" outlineLevel="0" collapsed="false">
      <c r="B9" s="31" t="s">
        <v>68</v>
      </c>
      <c r="C9" s="22"/>
      <c r="D9" s="22"/>
      <c r="E9" s="22"/>
      <c r="F9" s="22"/>
      <c r="G9" s="22"/>
      <c r="H9" s="22"/>
      <c r="I9" s="22"/>
      <c r="J9" s="22"/>
      <c r="K9" s="22"/>
      <c r="L9" s="22"/>
      <c r="M9" s="22"/>
      <c r="N9" s="22"/>
      <c r="O9" s="22"/>
      <c r="P9" s="32" t="n">
        <f aca="false">IFERROR(SUM(C9:O9),0)</f>
        <v>0</v>
      </c>
    </row>
    <row r="10" customFormat="false" ht="19.5" hidden="false" customHeight="true" outlineLevel="0" collapsed="false">
      <c r="B10" s="31" t="s">
        <v>69</v>
      </c>
      <c r="C10" s="22"/>
      <c r="D10" s="22"/>
      <c r="E10" s="22"/>
      <c r="F10" s="22"/>
      <c r="G10" s="22"/>
      <c r="H10" s="22"/>
      <c r="I10" s="22"/>
      <c r="J10" s="22"/>
      <c r="K10" s="22"/>
      <c r="L10" s="22"/>
      <c r="M10" s="22"/>
      <c r="N10" s="22"/>
      <c r="O10" s="22"/>
      <c r="P10" s="32" t="n">
        <f aca="false">IFERROR(SUM(C10:O10),0)</f>
        <v>0</v>
      </c>
    </row>
    <row r="11" customFormat="false" ht="19.5" hidden="false" customHeight="true" outlineLevel="0" collapsed="false">
      <c r="B11" s="31" t="s">
        <v>70</v>
      </c>
      <c r="C11" s="22"/>
      <c r="D11" s="22"/>
      <c r="E11" s="22"/>
      <c r="F11" s="22"/>
      <c r="G11" s="22"/>
      <c r="H11" s="22"/>
      <c r="I11" s="22"/>
      <c r="J11" s="22"/>
      <c r="K11" s="22"/>
      <c r="L11" s="22"/>
      <c r="M11" s="22"/>
      <c r="N11" s="22"/>
      <c r="O11" s="22"/>
      <c r="P11" s="32" t="n">
        <f aca="false">IFERROR(SUM(C11:O11),0)</f>
        <v>0</v>
      </c>
    </row>
    <row r="12" customFormat="false" ht="19.5" hidden="false" customHeight="true" outlineLevel="0" collapsed="false">
      <c r="B12" s="31" t="s">
        <v>71</v>
      </c>
      <c r="C12" s="22"/>
      <c r="D12" s="22"/>
      <c r="E12" s="22"/>
      <c r="F12" s="22"/>
      <c r="G12" s="22"/>
      <c r="H12" s="22"/>
      <c r="I12" s="22"/>
      <c r="J12" s="22"/>
      <c r="K12" s="22"/>
      <c r="L12" s="22"/>
      <c r="M12" s="22"/>
      <c r="N12" s="22"/>
      <c r="O12" s="22"/>
      <c r="P12" s="32" t="n">
        <f aca="false">IFERROR(SUM(C12:O12),0)</f>
        <v>0</v>
      </c>
    </row>
    <row r="13" customFormat="false" ht="19.5" hidden="false" customHeight="true" outlineLevel="0" collapsed="false">
      <c r="B13" s="31" t="s">
        <v>72</v>
      </c>
      <c r="C13" s="22"/>
      <c r="D13" s="22"/>
      <c r="E13" s="22"/>
      <c r="F13" s="22"/>
      <c r="G13" s="22"/>
      <c r="H13" s="22"/>
      <c r="I13" s="22"/>
      <c r="J13" s="22"/>
      <c r="K13" s="22"/>
      <c r="L13" s="22"/>
      <c r="M13" s="22"/>
      <c r="N13" s="22"/>
      <c r="O13" s="22"/>
      <c r="P13" s="32" t="n">
        <f aca="false">IFERROR(SUM(C13:O13),0)</f>
        <v>0</v>
      </c>
    </row>
    <row r="14" customFormat="false" ht="19.5" hidden="false" customHeight="true" outlineLevel="0" collapsed="false">
      <c r="B14" s="31" t="s">
        <v>73</v>
      </c>
      <c r="C14" s="22"/>
      <c r="D14" s="22"/>
      <c r="E14" s="22"/>
      <c r="F14" s="22"/>
      <c r="G14" s="22"/>
      <c r="H14" s="22"/>
      <c r="I14" s="22"/>
      <c r="J14" s="22"/>
      <c r="K14" s="22"/>
      <c r="L14" s="22"/>
      <c r="M14" s="22"/>
      <c r="N14" s="22"/>
      <c r="O14" s="22"/>
      <c r="P14" s="32" t="n">
        <f aca="false">IFERROR(SUM(C14:O14),0)</f>
        <v>0</v>
      </c>
    </row>
    <row r="15" customFormat="false" ht="19.5" hidden="false" customHeight="true" outlineLevel="0" collapsed="false">
      <c r="B15" s="31" t="s">
        <v>74</v>
      </c>
      <c r="C15" s="22"/>
      <c r="D15" s="22"/>
      <c r="E15" s="22"/>
      <c r="F15" s="22"/>
      <c r="G15" s="22"/>
      <c r="H15" s="22"/>
      <c r="I15" s="22"/>
      <c r="J15" s="22"/>
      <c r="K15" s="22"/>
      <c r="L15" s="22"/>
      <c r="M15" s="22"/>
      <c r="N15" s="22"/>
      <c r="O15" s="22"/>
      <c r="P15" s="32" t="n">
        <f aca="false">IFERROR(SUM(C15:O15),0)</f>
        <v>0</v>
      </c>
    </row>
    <row r="16" customFormat="false" ht="25.5" hidden="false" customHeight="true" outlineLevel="0" collapsed="false">
      <c r="B16" s="17" t="s">
        <v>81</v>
      </c>
      <c r="C16" s="35" t="n">
        <f aca="false">IFERROR(C5+C6+C7+C8+C9+C10+C11+C12+C13+C14+C15,0)</f>
        <v>0</v>
      </c>
      <c r="D16" s="35" t="n">
        <f aca="false">IFERROR(D5+D6+D7+D8+D9+D10+D11+D12+D13+D14+D15,0)</f>
        <v>0</v>
      </c>
      <c r="E16" s="35" t="n">
        <f aca="false">IFERROR(E5+E6+E7+E8+E9+E10+E11+E12+E13+E14+E15,0)</f>
        <v>0</v>
      </c>
      <c r="F16" s="35" t="n">
        <f aca="false">IFERROR(F5+F6+F7+F8+F9+F10+F11+F12+F13+F14+F15,0)</f>
        <v>0</v>
      </c>
      <c r="G16" s="35" t="n">
        <f aca="false">IFERROR(G5+G6+G7+G8+G9+G10+G11+G12+G13+G14+G15,0)</f>
        <v>0</v>
      </c>
      <c r="H16" s="35" t="n">
        <f aca="false">IFERROR(H5+H6+H7+H8+H9+H10+H11+H12+H13+H14+H15,0)</f>
        <v>0</v>
      </c>
      <c r="I16" s="35" t="n">
        <f aca="false">IFERROR(I5+I6+I7+I8+I9+I10+I11+I12+I13+I14+I15,0)</f>
        <v>0</v>
      </c>
      <c r="J16" s="35" t="n">
        <f aca="false">IFERROR(J5+J6+J7+J8+J9+J10+J11+J12+J13+J14+J15,0)</f>
        <v>0</v>
      </c>
      <c r="K16" s="35" t="n">
        <f aca="false">IFERROR(K5+K6+K7+K8+K9+K10+K11+K12+K13+K14+K15,0)</f>
        <v>0</v>
      </c>
      <c r="L16" s="35" t="n">
        <f aca="false">IFERROR(L5+L6+L7+L8+L9+L10+L11+L12+L13+L14+L15,0)</f>
        <v>0</v>
      </c>
      <c r="M16" s="35" t="n">
        <f aca="false">IFERROR(M5+M6+M7+M8+M9+M10+M11+M12+M13+M14+M15,0)</f>
        <v>0</v>
      </c>
      <c r="N16" s="35" t="n">
        <f aca="false">IFERROR(N5+N6+N7+N8+N9+N10+N11+N12+N13+N14+N15,0)</f>
        <v>0</v>
      </c>
      <c r="O16" s="35" t="n">
        <f aca="false">IFERROR(O5+O6+O7+O8+O9+O10+O11+O12+O13+O14+O15,0)</f>
        <v>0</v>
      </c>
      <c r="P16" s="35" t="n">
        <f aca="false">IFERROR(P5+P6+P7+P8+P9+P10+P11+P12+P13+P14+P15,0)</f>
        <v>0</v>
      </c>
    </row>
  </sheetData>
  <mergeCells count="2">
    <mergeCell ref="B1:P1"/>
    <mergeCell ref="B2:P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766E"/>
    <pageSetUpPr fitToPage="false"/>
  </sheetPr>
  <dimension ref="B1:P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0"/>
    <col collapsed="false" customWidth="true" hidden="false" outlineLevel="0" max="15" min="3" style="0" width="11"/>
    <col collapsed="false" customWidth="true" hidden="false" outlineLevel="0" max="16" min="16" style="0" width="13"/>
  </cols>
  <sheetData>
    <row r="1" customFormat="false" ht="30" hidden="false" customHeight="true" outlineLevel="0" collapsed="false">
      <c r="B1" s="1" t="s">
        <v>82</v>
      </c>
      <c r="C1" s="1"/>
      <c r="D1" s="1"/>
      <c r="E1" s="1"/>
      <c r="F1" s="1"/>
      <c r="G1" s="1"/>
      <c r="H1" s="1"/>
      <c r="I1" s="1"/>
      <c r="J1" s="1"/>
      <c r="K1" s="1"/>
      <c r="L1" s="1"/>
      <c r="M1" s="1"/>
      <c r="N1" s="1"/>
      <c r="O1" s="1"/>
      <c r="P1" s="1"/>
    </row>
    <row r="2" customFormat="false" ht="15.75" hidden="false" customHeight="true" outlineLevel="0" collapsed="false">
      <c r="B2" s="2" t="s">
        <v>83</v>
      </c>
      <c r="C2" s="2"/>
      <c r="D2" s="2"/>
      <c r="E2" s="2"/>
      <c r="F2" s="2"/>
      <c r="G2" s="2"/>
      <c r="H2" s="2"/>
      <c r="I2" s="2"/>
      <c r="J2" s="2"/>
      <c r="K2" s="2"/>
      <c r="L2" s="2"/>
      <c r="M2" s="2"/>
      <c r="N2" s="2"/>
      <c r="O2" s="2"/>
      <c r="P2" s="2"/>
    </row>
    <row r="3" customFormat="false" ht="7.5" hidden="false" customHeight="true" outlineLevel="0" collapsed="false"/>
    <row r="4" customFormat="false" ht="21.75" hidden="false" customHeight="true" outlineLevel="0" collapsed="false">
      <c r="B4" s="17" t="s">
        <v>84</v>
      </c>
      <c r="C4" s="18" t="str">
        <f aca="false">'⚙️ Settings'!C10</f>
        <v>Wk 1</v>
      </c>
      <c r="D4" s="18" t="str">
        <f aca="false">'⚙️ Settings'!C11</f>
        <v>Wk 2</v>
      </c>
      <c r="E4" s="18" t="str">
        <f aca="false">'⚙️ Settings'!C12</f>
        <v>Wk 3</v>
      </c>
      <c r="F4" s="18" t="str">
        <f aca="false">'⚙️ Settings'!C13</f>
        <v>Wk 4</v>
      </c>
      <c r="G4" s="18" t="str">
        <f aca="false">'⚙️ Settings'!C14</f>
        <v>Wk 5</v>
      </c>
      <c r="H4" s="18" t="str">
        <f aca="false">'⚙️ Settings'!C15</f>
        <v>Wk 6</v>
      </c>
      <c r="I4" s="18" t="str">
        <f aca="false">'⚙️ Settings'!C16</f>
        <v>Wk 7</v>
      </c>
      <c r="J4" s="18" t="str">
        <f aca="false">'⚙️ Settings'!C17</f>
        <v>Wk 8</v>
      </c>
      <c r="K4" s="18" t="str">
        <f aca="false">'⚙️ Settings'!C18</f>
        <v>Wk 9</v>
      </c>
      <c r="L4" s="18" t="str">
        <f aca="false">'⚙️ Settings'!C19</f>
        <v>Wk 10</v>
      </c>
      <c r="M4" s="18" t="str">
        <f aca="false">'⚙️ Settings'!C20</f>
        <v>Wk 11</v>
      </c>
      <c r="N4" s="18" t="str">
        <f aca="false">'⚙️ Settings'!C21</f>
        <v>Wk 12</v>
      </c>
      <c r="O4" s="18" t="str">
        <f aca="false">'⚙️ Settings'!C22</f>
        <v>Wk 13</v>
      </c>
      <c r="P4" s="19" t="s">
        <v>85</v>
      </c>
    </row>
    <row r="5" customFormat="false" ht="21.75" hidden="false" customHeight="true" outlineLevel="0" collapsed="false">
      <c r="B5" s="36" t="s">
        <v>86</v>
      </c>
      <c r="C5" s="37" t="n">
        <f aca="false">IFERROR('✅ Actuals'!C16-'📅 Forecast'!C22,0)</f>
        <v>-57000</v>
      </c>
      <c r="D5" s="37" t="n">
        <f aca="false">IFERROR('✅ Actuals'!D16-'📅 Forecast'!D22,0)</f>
        <v>-114000</v>
      </c>
      <c r="E5" s="37" t="n">
        <f aca="false">IFERROR('✅ Actuals'!E16-'📅 Forecast'!E22,0)</f>
        <v>-58000</v>
      </c>
      <c r="F5" s="37" t="n">
        <f aca="false">IFERROR('✅ Actuals'!F16-'📅 Forecast'!F22,0)</f>
        <v>-78000</v>
      </c>
      <c r="G5" s="37" t="n">
        <f aca="false">IFERROR('✅ Actuals'!G16-'📅 Forecast'!G22,0)</f>
        <v>-85000</v>
      </c>
      <c r="H5" s="37" t="n">
        <f aca="false">IFERROR('✅ Actuals'!H16-'📅 Forecast'!H22,0)</f>
        <v>-141000</v>
      </c>
      <c r="I5" s="37" t="n">
        <f aca="false">IFERROR('✅ Actuals'!I16-'📅 Forecast'!I22,0)</f>
        <v>-35000</v>
      </c>
      <c r="J5" s="37" t="n">
        <f aca="false">IFERROR('✅ Actuals'!J16-'📅 Forecast'!J22,0)</f>
        <v>-84000</v>
      </c>
      <c r="K5" s="37" t="n">
        <f aca="false">IFERROR('✅ Actuals'!K16-'📅 Forecast'!K22,0)</f>
        <v>-75000</v>
      </c>
      <c r="L5" s="37" t="n">
        <f aca="false">IFERROR('✅ Actuals'!L16-'📅 Forecast'!L22,0)</f>
        <v>-140000</v>
      </c>
      <c r="M5" s="37" t="n">
        <f aca="false">IFERROR('✅ Actuals'!M16-'📅 Forecast'!M22,0)</f>
        <v>-44000</v>
      </c>
      <c r="N5" s="37" t="n">
        <f aca="false">IFERROR('✅ Actuals'!N16-'📅 Forecast'!N22,0)</f>
        <v>-78000</v>
      </c>
      <c r="O5" s="37" t="n">
        <f aca="false">IFERROR('✅ Actuals'!O16-'📅 Forecast'!O22,0)</f>
        <v>-91000</v>
      </c>
      <c r="P5" s="37" t="n">
        <f aca="false">IFERROR('✅ Actuals'!P16-'📅 Forecast'!P22,0)</f>
        <v>-1080000</v>
      </c>
    </row>
    <row r="6" customFormat="false" ht="19.5" hidden="false" customHeight="true" outlineLevel="0" collapsed="false">
      <c r="B6" s="41" t="s">
        <v>87</v>
      </c>
      <c r="C6" s="42" t="n">
        <f aca="false">C5</f>
        <v>-57000</v>
      </c>
      <c r="D6" s="42" t="n">
        <f aca="false">C6+D5</f>
        <v>-171000</v>
      </c>
      <c r="E6" s="42" t="n">
        <f aca="false">D6+E5</f>
        <v>-229000</v>
      </c>
      <c r="F6" s="42" t="n">
        <f aca="false">E6+F5</f>
        <v>-307000</v>
      </c>
      <c r="G6" s="42" t="n">
        <f aca="false">F6+G5</f>
        <v>-392000</v>
      </c>
      <c r="H6" s="42" t="n">
        <f aca="false">G6+H5</f>
        <v>-533000</v>
      </c>
      <c r="I6" s="42" t="n">
        <f aca="false">H6+I5</f>
        <v>-568000</v>
      </c>
      <c r="J6" s="42" t="n">
        <f aca="false">I6+J5</f>
        <v>-652000</v>
      </c>
      <c r="K6" s="42" t="n">
        <f aca="false">J6+K5</f>
        <v>-727000</v>
      </c>
      <c r="L6" s="42" t="n">
        <f aca="false">K6+L5</f>
        <v>-867000</v>
      </c>
      <c r="M6" s="42" t="n">
        <f aca="false">L6+M5</f>
        <v>-911000</v>
      </c>
      <c r="N6" s="42" t="n">
        <f aca="false">M6+N5</f>
        <v>-989000</v>
      </c>
      <c r="O6" s="42" t="n">
        <f aca="false">N6+O5</f>
        <v>-1080000</v>
      </c>
      <c r="P6" s="43"/>
    </row>
  </sheetData>
  <mergeCells count="2">
    <mergeCell ref="B1:P1"/>
    <mergeCell ref="B2:P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66534"/>
    <pageSetUpPr fitToPage="false"/>
  </sheetPr>
  <dimension ref="B1:D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51"/>
    <col collapsed="false" customWidth="true" hidden="false" outlineLevel="0" max="2" min="2" style="0" width="32"/>
    <col collapsed="false" customWidth="true" hidden="false" outlineLevel="0" max="3" min="3" style="0" width="18"/>
    <col collapsed="false" customWidth="true" hidden="false" outlineLevel="0" max="4" min="4" style="0" width="22"/>
    <col collapsed="false" customWidth="true" hidden="false" outlineLevel="0" max="5" min="5" style="0" width="4"/>
  </cols>
  <sheetData>
    <row r="1" customFormat="false" ht="30" hidden="false" customHeight="true" outlineLevel="0" collapsed="false">
      <c r="B1" s="1" t="s">
        <v>88</v>
      </c>
      <c r="C1" s="1"/>
      <c r="D1" s="1"/>
    </row>
    <row r="2" customFormat="false" ht="15.75" hidden="false" customHeight="true" outlineLevel="0" collapsed="false">
      <c r="B2" s="2" t="s">
        <v>89</v>
      </c>
      <c r="C2" s="2"/>
      <c r="D2" s="2"/>
    </row>
    <row r="3" customFormat="false" ht="7.5" hidden="false" customHeight="true" outlineLevel="0" collapsed="false"/>
    <row r="4" customFormat="false" ht="19.5" hidden="false" customHeight="true" outlineLevel="0" collapsed="false">
      <c r="B4" s="13" t="s">
        <v>90</v>
      </c>
      <c r="C4" s="13"/>
      <c r="D4" s="13"/>
    </row>
    <row r="5" customFormat="false" ht="21.75" hidden="false" customHeight="true" outlineLevel="0" collapsed="false">
      <c r="B5" s="44" t="s">
        <v>91</v>
      </c>
      <c r="C5" s="44" t="s">
        <v>92</v>
      </c>
    </row>
    <row r="6" customFormat="false" ht="25.5" hidden="false" customHeight="true" outlineLevel="0" collapsed="false">
      <c r="B6" s="36" t="s">
        <v>24</v>
      </c>
      <c r="C6" s="45" t="n">
        <f aca="false">'⚙️ Settings'!C5</f>
        <v>3500000</v>
      </c>
    </row>
    <row r="7" customFormat="false" ht="25.5" hidden="false" customHeight="true" outlineLevel="0" collapsed="false">
      <c r="B7" s="46" t="s">
        <v>93</v>
      </c>
      <c r="C7" s="47" t="n">
        <f aca="false">'📅 Forecast'!P9</f>
        <v>3998000</v>
      </c>
    </row>
    <row r="8" customFormat="false" ht="25.5" hidden="false" customHeight="true" outlineLevel="0" collapsed="false">
      <c r="B8" s="48" t="s">
        <v>94</v>
      </c>
      <c r="C8" s="49" t="n">
        <f aca="false">'📅 Forecast'!P20</f>
        <v>-2918000</v>
      </c>
    </row>
    <row r="9" customFormat="false" ht="25.5" hidden="false" customHeight="true" outlineLevel="0" collapsed="false">
      <c r="B9" s="36" t="s">
        <v>95</v>
      </c>
      <c r="C9" s="45" t="n">
        <f aca="false">'📅 Forecast'!P22</f>
        <v>1080000</v>
      </c>
    </row>
    <row r="10" customFormat="false" ht="25.5" hidden="false" customHeight="true" outlineLevel="0" collapsed="false">
      <c r="B10" s="36" t="s">
        <v>96</v>
      </c>
      <c r="C10" s="45" t="n">
        <f aca="false">'📅 Forecast'!O23</f>
        <v>4580000</v>
      </c>
    </row>
    <row r="11" customFormat="false" ht="25.5" hidden="false" customHeight="true" outlineLevel="0" collapsed="false">
      <c r="B11" s="39" t="s">
        <v>97</v>
      </c>
      <c r="C11" s="50" t="n">
        <f aca="false">MIN('📅 Forecast'!C23:O23)</f>
        <v>3557000</v>
      </c>
    </row>
    <row r="12" customFormat="false" ht="25.5" hidden="false" customHeight="true" outlineLevel="0" collapsed="false">
      <c r="B12" s="39" t="s">
        <v>98</v>
      </c>
      <c r="C12" s="50" t="n">
        <f aca="false">'⚙️ Settings'!C6</f>
        <v>500000</v>
      </c>
    </row>
    <row r="13" customFormat="false" ht="25.5" hidden="false" customHeight="true" outlineLevel="0" collapsed="false">
      <c r="B13" s="46" t="s">
        <v>99</v>
      </c>
      <c r="C13" s="47" t="n">
        <f aca="false">IFERROR(MIN('📅 Forecast'!C23:O23)-'⚙️ Settings'!C6,0)</f>
        <v>3057000</v>
      </c>
    </row>
    <row r="14" customFormat="false" ht="25.5" hidden="false" customHeight="true" outlineLevel="0" collapsed="false">
      <c r="B14" s="39" t="s">
        <v>100</v>
      </c>
      <c r="C14" s="51" t="n">
        <f aca="false">COUNTIF('📅 Forecast'!C23:O23,"&lt;"&amp;'⚙️ Settings'!C7)</f>
        <v>0</v>
      </c>
    </row>
    <row r="15" customFormat="false" ht="7.5" hidden="false" customHeight="true" outlineLevel="0" collapsed="false"/>
    <row r="16" customFormat="false" ht="30" hidden="false" customHeight="true" outlineLevel="0" collapsed="false">
      <c r="B16" s="17" t="s">
        <v>101</v>
      </c>
      <c r="C16" s="52" t="str">
        <f aca="false">IF(MIN('📅 Forecast'!C23:O23)&lt;'⚙️ Settings'!C6,"🔴 COVENANT BREACH RISK — Immediate Action Required",IF(MIN('📅 Forecast'!C23:O23)&lt;'⚙️ Settings'!C7,"🟡 WATCH — Balance Approaching Alert Level","🟢 ADEQUATE — Within Comfortable Range"))</f>
        <v>🟢 ADEQUATE — Within Comfortable Range</v>
      </c>
    </row>
    <row r="18" customFormat="false" ht="18" hidden="false" customHeight="true" outlineLevel="0" collapsed="false">
      <c r="B18" s="12" t="s">
        <v>102</v>
      </c>
      <c r="C18" s="12"/>
      <c r="D18" s="12"/>
    </row>
  </sheetData>
  <mergeCells count="4">
    <mergeCell ref="B1:D1"/>
    <mergeCell ref="B2:D2"/>
    <mergeCell ref="B4:D4"/>
    <mergeCell ref="B18:D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2026-03-15T04:26:00Z</dcterms:created>
  <dc:creator>openpyxl</dc:creator>
  <dc:description/>
  <dc:language>en-US</dc:language>
  <cp:lastModifiedBy/>
  <dcterms:modified xsi:type="dcterms:W3CDTF">2026-03-15T04:26:00Z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